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inellas County Schools - Hinds\Unit Allocations\15-16 UA\MS Units\"/>
    </mc:Choice>
  </mc:AlternateContent>
  <bookViews>
    <workbookView xWindow="120" yWindow="30" windowWidth="14250" windowHeight="7680" tabRatio="843" activeTab="7"/>
  </bookViews>
  <sheets>
    <sheet name="15-16 MS Units 7-9-15" sheetId="9" r:id="rId1"/>
    <sheet name="Sheet3" sheetId="10" state="hidden" r:id="rId2"/>
    <sheet name="15-16 Master File 6-26-15" sheetId="5" state="hidden" r:id="rId3"/>
    <sheet name="Sheet2" sheetId="8" state="hidden" r:id="rId4"/>
    <sheet name="Test based on PRO Dec 15" sheetId="6" state="hidden" r:id="rId5"/>
    <sheet name="Sheet1" sheetId="7" state="hidden" r:id="rId6"/>
    <sheet name="7-15-15 Update" sheetId="12" r:id="rId7"/>
    <sheet name="8-3-15 Update" sheetId="13" r:id="rId8"/>
  </sheets>
  <definedNames>
    <definedName name="_xlnm.Print_Area" localSheetId="2">'15-16 Master File 6-26-15'!$A$1:$S$40</definedName>
    <definedName name="_xlnm.Print_Area" localSheetId="0">'15-16 MS Units 7-9-15'!$A$1:$T$41</definedName>
  </definedNames>
  <calcPr calcId="152511"/>
</workbook>
</file>

<file path=xl/calcChain.xml><?xml version="1.0" encoding="utf-8"?>
<calcChain xmlns="http://schemas.openxmlformats.org/spreadsheetml/2006/main">
  <c r="D33" i="13" l="1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3" i="12" l="1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2" i="9" l="1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P33" i="9" l="1"/>
  <c r="B33" i="9"/>
  <c r="B36" i="9"/>
  <c r="B37" i="9"/>
  <c r="B38" i="9"/>
  <c r="B39" i="9"/>
  <c r="B40" i="9"/>
  <c r="B41" i="9"/>
  <c r="C41" i="9"/>
  <c r="C40" i="9"/>
  <c r="C39" i="9"/>
  <c r="C38" i="9"/>
  <c r="C37" i="9"/>
  <c r="C36" i="9"/>
  <c r="R33" i="9"/>
  <c r="L33" i="9"/>
  <c r="C33" i="9"/>
  <c r="G33" i="9" s="1"/>
  <c r="H32" i="9"/>
  <c r="G32" i="9"/>
  <c r="H31" i="9"/>
  <c r="G31" i="9"/>
  <c r="H30" i="9"/>
  <c r="G30" i="9"/>
  <c r="H29" i="9"/>
  <c r="G29" i="9"/>
  <c r="H28" i="9"/>
  <c r="G28" i="9"/>
  <c r="H27" i="9"/>
  <c r="G27" i="9"/>
  <c r="H26" i="9"/>
  <c r="G26" i="9"/>
  <c r="H25" i="9"/>
  <c r="G25" i="9"/>
  <c r="H24" i="9"/>
  <c r="G24" i="9"/>
  <c r="H23" i="9"/>
  <c r="G23" i="9"/>
  <c r="H22" i="9"/>
  <c r="G22" i="9"/>
  <c r="H21" i="9"/>
  <c r="G21" i="9"/>
  <c r="H20" i="9"/>
  <c r="G20" i="9"/>
  <c r="H19" i="9"/>
  <c r="G19" i="9"/>
  <c r="H18" i="9"/>
  <c r="G18" i="9"/>
  <c r="H17" i="9"/>
  <c r="G17" i="9"/>
  <c r="H16" i="9"/>
  <c r="G16" i="9"/>
  <c r="H15" i="9"/>
  <c r="G15" i="9"/>
  <c r="I14" i="9"/>
  <c r="H14" i="9"/>
  <c r="G14" i="9"/>
  <c r="H13" i="9"/>
  <c r="G13" i="9"/>
  <c r="H12" i="9"/>
  <c r="G12" i="9"/>
  <c r="H11" i="9"/>
  <c r="G11" i="9"/>
  <c r="H10" i="9"/>
  <c r="G10" i="9"/>
  <c r="H9" i="9"/>
  <c r="G9" i="9"/>
  <c r="H8" i="9"/>
  <c r="G8" i="9"/>
  <c r="H7" i="9"/>
  <c r="G7" i="9"/>
  <c r="H6" i="9"/>
  <c r="G6" i="9"/>
  <c r="H5" i="9"/>
  <c r="G5" i="9"/>
  <c r="H4" i="9"/>
  <c r="G4" i="9"/>
  <c r="D33" i="9" l="1"/>
  <c r="D40" i="9"/>
  <c r="J18" i="9"/>
  <c r="J22" i="9"/>
  <c r="J26" i="9"/>
  <c r="J31" i="9"/>
  <c r="D41" i="9"/>
  <c r="D36" i="9"/>
  <c r="J14" i="9"/>
  <c r="S14" i="9" s="1"/>
  <c r="T14" i="9" s="1"/>
  <c r="J15" i="9"/>
  <c r="S15" i="9" s="1"/>
  <c r="T15" i="9" s="1"/>
  <c r="J16" i="9"/>
  <c r="J19" i="9"/>
  <c r="S19" i="9" s="1"/>
  <c r="T19" i="9" s="1"/>
  <c r="J20" i="9"/>
  <c r="J23" i="9"/>
  <c r="J24" i="9"/>
  <c r="J27" i="9"/>
  <c r="S27" i="9" s="1"/>
  <c r="T27" i="9" s="1"/>
  <c r="J28" i="9"/>
  <c r="S28" i="9" s="1"/>
  <c r="T28" i="9" s="1"/>
  <c r="J29" i="9"/>
  <c r="J32" i="9"/>
  <c r="S32" i="9" s="1"/>
  <c r="T32" i="9" s="1"/>
  <c r="J13" i="9"/>
  <c r="J4" i="9"/>
  <c r="J8" i="9"/>
  <c r="J12" i="9"/>
  <c r="J17" i="9"/>
  <c r="J21" i="9"/>
  <c r="J25" i="9"/>
  <c r="S25" i="9" s="1"/>
  <c r="T25" i="9" s="1"/>
  <c r="J30" i="9"/>
  <c r="S30" i="9" s="1"/>
  <c r="T30" i="9" s="1"/>
  <c r="D37" i="9"/>
  <c r="J6" i="9"/>
  <c r="S6" i="9" s="1"/>
  <c r="T6" i="9" s="1"/>
  <c r="J7" i="9"/>
  <c r="J10" i="9"/>
  <c r="S10" i="9" s="1"/>
  <c r="T10" i="9" s="1"/>
  <c r="J11" i="9"/>
  <c r="D38" i="9"/>
  <c r="D39" i="9"/>
  <c r="J5" i="9"/>
  <c r="J9" i="9"/>
  <c r="S9" i="9" s="1"/>
  <c r="T9" i="9" s="1"/>
  <c r="Q6" i="9"/>
  <c r="L38" i="9"/>
  <c r="J38" i="9" s="1"/>
  <c r="H33" i="9"/>
  <c r="AA32" i="8"/>
  <c r="L37" i="9" l="1"/>
  <c r="J37" i="9" s="1"/>
  <c r="S5" i="9"/>
  <c r="T5" i="9" s="1"/>
  <c r="Q12" i="9"/>
  <c r="S12" i="9"/>
  <c r="T12" i="9" s="1"/>
  <c r="L40" i="9"/>
  <c r="J40" i="9" s="1"/>
  <c r="K40" i="9" s="1"/>
  <c r="S24" i="9"/>
  <c r="T24" i="9" s="1"/>
  <c r="Q16" i="9"/>
  <c r="S16" i="9"/>
  <c r="T16" i="9" s="1"/>
  <c r="Q18" i="9"/>
  <c r="S18" i="9"/>
  <c r="T18" i="9" s="1"/>
  <c r="Q7" i="9"/>
  <c r="S7" i="9"/>
  <c r="T7" i="9" s="1"/>
  <c r="Q8" i="9"/>
  <c r="S8" i="9"/>
  <c r="T8" i="9" s="1"/>
  <c r="Q29" i="9"/>
  <c r="S29" i="9"/>
  <c r="T29" i="9" s="1"/>
  <c r="Q23" i="9"/>
  <c r="S23" i="9"/>
  <c r="T23" i="9" s="1"/>
  <c r="Q31" i="9"/>
  <c r="S31" i="9"/>
  <c r="T31" i="9" s="1"/>
  <c r="Q21" i="9"/>
  <c r="S21" i="9"/>
  <c r="T21" i="9" s="1"/>
  <c r="Q4" i="9"/>
  <c r="J33" i="9"/>
  <c r="S4" i="9"/>
  <c r="Q20" i="9"/>
  <c r="S20" i="9"/>
  <c r="T20" i="9" s="1"/>
  <c r="Q26" i="9"/>
  <c r="S26" i="9"/>
  <c r="T26" i="9" s="1"/>
  <c r="Q11" i="9"/>
  <c r="S11" i="9"/>
  <c r="T11" i="9" s="1"/>
  <c r="Q17" i="9"/>
  <c r="S17" i="9"/>
  <c r="T17" i="9" s="1"/>
  <c r="Q13" i="9"/>
  <c r="S13" i="9"/>
  <c r="T13" i="9" s="1"/>
  <c r="Q22" i="9"/>
  <c r="S22" i="9"/>
  <c r="T22" i="9" s="1"/>
  <c r="Q27" i="9"/>
  <c r="Q19" i="9"/>
  <c r="Q15" i="9"/>
  <c r="Q30" i="9"/>
  <c r="Q10" i="9"/>
  <c r="Q9" i="9"/>
  <c r="L39" i="9"/>
  <c r="J39" i="9" s="1"/>
  <c r="K39" i="9" s="1"/>
  <c r="L36" i="9"/>
  <c r="J36" i="9" s="1"/>
  <c r="K36" i="9" s="1"/>
  <c r="Q28" i="9"/>
  <c r="Q14" i="9"/>
  <c r="Q24" i="9"/>
  <c r="Q5" i="9"/>
  <c r="Q32" i="9"/>
  <c r="L41" i="9"/>
  <c r="J41" i="9" s="1"/>
  <c r="Q25" i="9"/>
  <c r="K37" i="9"/>
  <c r="K38" i="9"/>
  <c r="AD26" i="8"/>
  <c r="U40" i="8"/>
  <c r="U39" i="8"/>
  <c r="U38" i="8"/>
  <c r="U37" i="8"/>
  <c r="U36" i="8"/>
  <c r="U35" i="8"/>
  <c r="U32" i="8"/>
  <c r="AD25" i="8" s="1"/>
  <c r="E40" i="8"/>
  <c r="D40" i="8"/>
  <c r="C40" i="8"/>
  <c r="B40" i="8"/>
  <c r="E39" i="8"/>
  <c r="D39" i="8"/>
  <c r="C39" i="8"/>
  <c r="B39" i="8"/>
  <c r="E38" i="8"/>
  <c r="D38" i="8"/>
  <c r="C38" i="8"/>
  <c r="B38" i="8"/>
  <c r="E37" i="8"/>
  <c r="D37" i="8"/>
  <c r="C37" i="8"/>
  <c r="B37" i="8"/>
  <c r="E36" i="8"/>
  <c r="D36" i="8"/>
  <c r="C36" i="8"/>
  <c r="B36" i="8"/>
  <c r="E35" i="8"/>
  <c r="D35" i="8"/>
  <c r="C35" i="8"/>
  <c r="B35" i="8"/>
  <c r="Q32" i="8"/>
  <c r="N32" i="8"/>
  <c r="E32" i="8"/>
  <c r="D32" i="8"/>
  <c r="C32" i="8"/>
  <c r="B32" i="8"/>
  <c r="J31" i="8"/>
  <c r="I31" i="8"/>
  <c r="F31" i="8"/>
  <c r="J30" i="8"/>
  <c r="I30" i="8"/>
  <c r="F30" i="8"/>
  <c r="J29" i="8"/>
  <c r="I29" i="8"/>
  <c r="F29" i="8"/>
  <c r="J28" i="8"/>
  <c r="I28" i="8"/>
  <c r="F28" i="8"/>
  <c r="J27" i="8"/>
  <c r="I27" i="8"/>
  <c r="F27" i="8"/>
  <c r="J26" i="8"/>
  <c r="I26" i="8"/>
  <c r="F26" i="8"/>
  <c r="J25" i="8"/>
  <c r="I25" i="8"/>
  <c r="F25" i="8"/>
  <c r="J24" i="8"/>
  <c r="I24" i="8"/>
  <c r="F24" i="8"/>
  <c r="J23" i="8"/>
  <c r="I23" i="8"/>
  <c r="F23" i="8"/>
  <c r="J22" i="8"/>
  <c r="I22" i="8"/>
  <c r="L22" i="8" s="1"/>
  <c r="F22" i="8"/>
  <c r="J21" i="8"/>
  <c r="I21" i="8"/>
  <c r="F21" i="8"/>
  <c r="J20" i="8"/>
  <c r="I20" i="8"/>
  <c r="F20" i="8"/>
  <c r="J19" i="8"/>
  <c r="I19" i="8"/>
  <c r="F19" i="8"/>
  <c r="J18" i="8"/>
  <c r="I18" i="8"/>
  <c r="L18" i="8" s="1"/>
  <c r="F18" i="8"/>
  <c r="J17" i="8"/>
  <c r="I17" i="8"/>
  <c r="F17" i="8"/>
  <c r="J16" i="8"/>
  <c r="I16" i="8"/>
  <c r="F16" i="8"/>
  <c r="J15" i="8"/>
  <c r="I15" i="8"/>
  <c r="F15" i="8"/>
  <c r="J14" i="8"/>
  <c r="I14" i="8"/>
  <c r="F14" i="8"/>
  <c r="K13" i="8"/>
  <c r="J13" i="8"/>
  <c r="I13" i="8"/>
  <c r="L13" i="8" s="1"/>
  <c r="Z13" i="8" s="1"/>
  <c r="F13" i="8"/>
  <c r="J12" i="8"/>
  <c r="I12" i="8"/>
  <c r="F12" i="8"/>
  <c r="L11" i="8"/>
  <c r="J11" i="8"/>
  <c r="I11" i="8"/>
  <c r="F11" i="8"/>
  <c r="J10" i="8"/>
  <c r="I10" i="8"/>
  <c r="F10" i="8"/>
  <c r="J9" i="8"/>
  <c r="I9" i="8"/>
  <c r="L9" i="8" s="1"/>
  <c r="F9" i="8"/>
  <c r="J8" i="8"/>
  <c r="I8" i="8"/>
  <c r="F8" i="8"/>
  <c r="J7" i="8"/>
  <c r="I7" i="8"/>
  <c r="L7" i="8" s="1"/>
  <c r="F7" i="8"/>
  <c r="J6" i="8"/>
  <c r="I6" i="8"/>
  <c r="F6" i="8"/>
  <c r="J5" i="8"/>
  <c r="I5" i="8"/>
  <c r="F5" i="8"/>
  <c r="J4" i="8"/>
  <c r="I4" i="8"/>
  <c r="F4" i="8"/>
  <c r="J3" i="8"/>
  <c r="I3" i="8"/>
  <c r="F3" i="8"/>
  <c r="L24" i="8" l="1"/>
  <c r="Z24" i="8" s="1"/>
  <c r="F35" i="8"/>
  <c r="F36" i="8"/>
  <c r="F37" i="8"/>
  <c r="R22" i="8"/>
  <c r="Z22" i="8"/>
  <c r="R9" i="8"/>
  <c r="Z9" i="8"/>
  <c r="R11" i="8"/>
  <c r="Z11" i="8"/>
  <c r="R24" i="8"/>
  <c r="R18" i="8"/>
  <c r="Z18" i="8"/>
  <c r="F38" i="8"/>
  <c r="F39" i="8"/>
  <c r="F40" i="8"/>
  <c r="R7" i="8"/>
  <c r="Z7" i="8"/>
  <c r="L23" i="8"/>
  <c r="Z23" i="8" s="1"/>
  <c r="L27" i="8"/>
  <c r="L31" i="8"/>
  <c r="Z31" i="8" s="1"/>
  <c r="F32" i="8"/>
  <c r="L20" i="8"/>
  <c r="L25" i="8"/>
  <c r="L26" i="8"/>
  <c r="L29" i="8"/>
  <c r="T4" i="9"/>
  <c r="S33" i="9"/>
  <c r="T33" i="9" s="1"/>
  <c r="Q33" i="9"/>
  <c r="K41" i="9"/>
  <c r="L3" i="8"/>
  <c r="N35" i="8"/>
  <c r="L35" i="8" s="1"/>
  <c r="Z3" i="8"/>
  <c r="L15" i="8"/>
  <c r="L30" i="8"/>
  <c r="L4" i="8"/>
  <c r="Z4" i="8" s="1"/>
  <c r="L6" i="8"/>
  <c r="L8" i="8"/>
  <c r="L14" i="8"/>
  <c r="L17" i="8"/>
  <c r="L19" i="8"/>
  <c r="L5" i="8"/>
  <c r="L10" i="8"/>
  <c r="L16" i="8"/>
  <c r="L21" i="8"/>
  <c r="L28" i="8"/>
  <c r="L12" i="8"/>
  <c r="I32" i="8"/>
  <c r="J32" i="8"/>
  <c r="R23" i="8"/>
  <c r="N39" i="8"/>
  <c r="L39" i="8" s="1"/>
  <c r="N36" i="8"/>
  <c r="L36" i="8" s="1"/>
  <c r="R4" i="8"/>
  <c r="N37" i="8"/>
  <c r="L37" i="8" s="1"/>
  <c r="R13" i="8"/>
  <c r="R35" i="8"/>
  <c r="M35" i="8"/>
  <c r="N40" i="8"/>
  <c r="L40" i="8" s="1"/>
  <c r="N38" i="8"/>
  <c r="L38" i="8" s="1"/>
  <c r="R3" i="8"/>
  <c r="E40" i="6"/>
  <c r="D40" i="6"/>
  <c r="C40" i="6"/>
  <c r="B40" i="6"/>
  <c r="E39" i="6"/>
  <c r="D39" i="6"/>
  <c r="C39" i="6"/>
  <c r="B39" i="6"/>
  <c r="E38" i="6"/>
  <c r="D38" i="6"/>
  <c r="C38" i="6"/>
  <c r="B38" i="6"/>
  <c r="E37" i="6"/>
  <c r="D37" i="6"/>
  <c r="C37" i="6"/>
  <c r="B37" i="6"/>
  <c r="E36" i="6"/>
  <c r="D36" i="6"/>
  <c r="C36" i="6"/>
  <c r="B36" i="6"/>
  <c r="E35" i="6"/>
  <c r="D35" i="6"/>
  <c r="C35" i="6"/>
  <c r="B35" i="6"/>
  <c r="Q32" i="6"/>
  <c r="N32" i="6"/>
  <c r="E32" i="6"/>
  <c r="D32" i="6"/>
  <c r="C32" i="6"/>
  <c r="B32" i="6"/>
  <c r="J31" i="6"/>
  <c r="I31" i="6"/>
  <c r="F31" i="6"/>
  <c r="J30" i="6"/>
  <c r="I30" i="6"/>
  <c r="F30" i="6"/>
  <c r="J29" i="6"/>
  <c r="I29" i="6"/>
  <c r="F29" i="6"/>
  <c r="J28" i="6"/>
  <c r="I28" i="6"/>
  <c r="L28" i="6" s="1"/>
  <c r="R28" i="6" s="1"/>
  <c r="F28" i="6"/>
  <c r="J27" i="6"/>
  <c r="I27" i="6"/>
  <c r="F27" i="6"/>
  <c r="J26" i="6"/>
  <c r="I26" i="6"/>
  <c r="F26" i="6"/>
  <c r="J25" i="6"/>
  <c r="I25" i="6"/>
  <c r="F25" i="6"/>
  <c r="J24" i="6"/>
  <c r="I24" i="6"/>
  <c r="L24" i="6" s="1"/>
  <c r="R24" i="6" s="1"/>
  <c r="F24" i="6"/>
  <c r="J23" i="6"/>
  <c r="I23" i="6"/>
  <c r="F23" i="6"/>
  <c r="J22" i="6"/>
  <c r="I22" i="6"/>
  <c r="F22" i="6"/>
  <c r="J21" i="6"/>
  <c r="I21" i="6"/>
  <c r="F21" i="6"/>
  <c r="J20" i="6"/>
  <c r="I20" i="6"/>
  <c r="F20" i="6"/>
  <c r="J19" i="6"/>
  <c r="I19" i="6"/>
  <c r="F19" i="6"/>
  <c r="J18" i="6"/>
  <c r="I18" i="6"/>
  <c r="F18" i="6"/>
  <c r="J17" i="6"/>
  <c r="I17" i="6"/>
  <c r="F17" i="6"/>
  <c r="J16" i="6"/>
  <c r="I16" i="6"/>
  <c r="F16" i="6"/>
  <c r="J15" i="6"/>
  <c r="I15" i="6"/>
  <c r="F15" i="6"/>
  <c r="J14" i="6"/>
  <c r="I14" i="6"/>
  <c r="F14" i="6"/>
  <c r="K13" i="6"/>
  <c r="J13" i="6"/>
  <c r="I13" i="6"/>
  <c r="F13" i="6"/>
  <c r="J12" i="6"/>
  <c r="I12" i="6"/>
  <c r="F12" i="6"/>
  <c r="J11" i="6"/>
  <c r="I11" i="6"/>
  <c r="L11" i="6" s="1"/>
  <c r="R11" i="6" s="1"/>
  <c r="F11" i="6"/>
  <c r="J10" i="6"/>
  <c r="I10" i="6"/>
  <c r="L10" i="6" s="1"/>
  <c r="R10" i="6" s="1"/>
  <c r="F10" i="6"/>
  <c r="J9" i="6"/>
  <c r="I9" i="6"/>
  <c r="F9" i="6"/>
  <c r="J8" i="6"/>
  <c r="I8" i="6"/>
  <c r="F8" i="6"/>
  <c r="J7" i="6"/>
  <c r="I7" i="6"/>
  <c r="L7" i="6" s="1"/>
  <c r="R7" i="6" s="1"/>
  <c r="F7" i="6"/>
  <c r="J6" i="6"/>
  <c r="I6" i="6"/>
  <c r="F6" i="6"/>
  <c r="J5" i="6"/>
  <c r="I5" i="6"/>
  <c r="F5" i="6"/>
  <c r="J4" i="6"/>
  <c r="I4" i="6"/>
  <c r="F4" i="6"/>
  <c r="J3" i="6"/>
  <c r="I3" i="6"/>
  <c r="F3" i="6"/>
  <c r="F35" i="6" l="1"/>
  <c r="F36" i="6"/>
  <c r="F37" i="6"/>
  <c r="F38" i="6"/>
  <c r="F39" i="6"/>
  <c r="F40" i="6"/>
  <c r="L5" i="6"/>
  <c r="R5" i="6" s="1"/>
  <c r="L18" i="6"/>
  <c r="R18" i="6" s="1"/>
  <c r="L22" i="6"/>
  <c r="R22" i="6" s="1"/>
  <c r="R5" i="8"/>
  <c r="Z5" i="8"/>
  <c r="Z32" i="8" s="1"/>
  <c r="R15" i="8"/>
  <c r="Z15" i="8"/>
  <c r="R29" i="8"/>
  <c r="Z29" i="8"/>
  <c r="R19" i="8"/>
  <c r="Z19" i="8"/>
  <c r="L17" i="6"/>
  <c r="R17" i="6" s="1"/>
  <c r="R31" i="8"/>
  <c r="R12" i="8"/>
  <c r="Z12" i="8"/>
  <c r="R10" i="8"/>
  <c r="Z10" i="8"/>
  <c r="R14" i="8"/>
  <c r="Z14" i="8"/>
  <c r="R30" i="8"/>
  <c r="Z30" i="8"/>
  <c r="R20" i="8"/>
  <c r="Z20" i="8"/>
  <c r="R28" i="8"/>
  <c r="Z28" i="8"/>
  <c r="R8" i="8"/>
  <c r="Z8" i="8"/>
  <c r="R21" i="8"/>
  <c r="Z21" i="8"/>
  <c r="R6" i="8"/>
  <c r="Z6" i="8"/>
  <c r="R26" i="8"/>
  <c r="Z26" i="8"/>
  <c r="R16" i="8"/>
  <c r="Z16" i="8"/>
  <c r="R17" i="8"/>
  <c r="Z17" i="8"/>
  <c r="R25" i="8"/>
  <c r="Z25" i="8"/>
  <c r="R27" i="8"/>
  <c r="Z27" i="8"/>
  <c r="L32" i="8"/>
  <c r="R32" i="8" s="1"/>
  <c r="M38" i="8"/>
  <c r="R38" i="8"/>
  <c r="R36" i="8"/>
  <c r="M36" i="8"/>
  <c r="R39" i="8"/>
  <c r="M39" i="8"/>
  <c r="R40" i="8"/>
  <c r="M40" i="8"/>
  <c r="M37" i="8"/>
  <c r="R37" i="8"/>
  <c r="L3" i="6"/>
  <c r="N35" i="6" s="1"/>
  <c r="L35" i="6" s="1"/>
  <c r="R35" i="6" s="1"/>
  <c r="L14" i="6"/>
  <c r="R14" i="6" s="1"/>
  <c r="L27" i="6"/>
  <c r="R27" i="6" s="1"/>
  <c r="L31" i="6"/>
  <c r="R31" i="6" s="1"/>
  <c r="F32" i="6"/>
  <c r="L20" i="6"/>
  <c r="R20" i="6" s="1"/>
  <c r="L26" i="6"/>
  <c r="R26" i="6" s="1"/>
  <c r="L29" i="6"/>
  <c r="R29" i="6" s="1"/>
  <c r="L30" i="6"/>
  <c r="R30" i="6" s="1"/>
  <c r="L15" i="6"/>
  <c r="R15" i="6" s="1"/>
  <c r="L25" i="6"/>
  <c r="R25" i="6" s="1"/>
  <c r="L23" i="6"/>
  <c r="N39" i="6" s="1"/>
  <c r="L39" i="6" s="1"/>
  <c r="L21" i="6"/>
  <c r="R21" i="6" s="1"/>
  <c r="L19" i="6"/>
  <c r="R19" i="6" s="1"/>
  <c r="L16" i="6"/>
  <c r="R16" i="6" s="1"/>
  <c r="L13" i="6"/>
  <c r="N37" i="6" s="1"/>
  <c r="L37" i="6" s="1"/>
  <c r="L12" i="6"/>
  <c r="R12" i="6" s="1"/>
  <c r="L9" i="6"/>
  <c r="R9" i="6" s="1"/>
  <c r="L8" i="6"/>
  <c r="R8" i="6" s="1"/>
  <c r="L6" i="6"/>
  <c r="R6" i="6" s="1"/>
  <c r="L4" i="6"/>
  <c r="N36" i="6" s="1"/>
  <c r="L36" i="6" s="1"/>
  <c r="I32" i="6"/>
  <c r="J32" i="6"/>
  <c r="R23" i="6"/>
  <c r="N38" i="6"/>
  <c r="L38" i="6" s="1"/>
  <c r="AC31" i="8" l="1"/>
  <c r="N40" i="6"/>
  <c r="L40" i="6" s="1"/>
  <c r="R13" i="6"/>
  <c r="R3" i="6"/>
  <c r="M35" i="6"/>
  <c r="R4" i="6"/>
  <c r="L32" i="6"/>
  <c r="R32" i="6" s="1"/>
  <c r="M38" i="6"/>
  <c r="R38" i="6"/>
  <c r="R36" i="6"/>
  <c r="M36" i="6"/>
  <c r="R39" i="6"/>
  <c r="M39" i="6"/>
  <c r="R40" i="6"/>
  <c r="M40" i="6"/>
  <c r="M37" i="6"/>
  <c r="R37" i="6"/>
  <c r="C40" i="5" l="1"/>
  <c r="C39" i="5"/>
  <c r="C38" i="5"/>
  <c r="C37" i="5"/>
  <c r="C36" i="5"/>
  <c r="C35" i="5"/>
  <c r="B40" i="5"/>
  <c r="B39" i="5"/>
  <c r="B38" i="5"/>
  <c r="B37" i="5"/>
  <c r="B36" i="5"/>
  <c r="B35" i="5"/>
  <c r="D35" i="5"/>
  <c r="D36" i="5"/>
  <c r="D37" i="5"/>
  <c r="D38" i="5"/>
  <c r="D39" i="5"/>
  <c r="D40" i="5"/>
  <c r="E40" i="5" l="1"/>
  <c r="F40" i="5" s="1"/>
  <c r="E39" i="5"/>
  <c r="F39" i="5" s="1"/>
  <c r="E38" i="5"/>
  <c r="F38" i="5" s="1"/>
  <c r="E37" i="5"/>
  <c r="F37" i="5" s="1"/>
  <c r="E36" i="5"/>
  <c r="F36" i="5" s="1"/>
  <c r="E35" i="5"/>
  <c r="F35" i="5" s="1"/>
  <c r="C32" i="5"/>
  <c r="Q32" i="5"/>
  <c r="N32" i="5"/>
  <c r="E32" i="5"/>
  <c r="D32" i="5"/>
  <c r="B32" i="5"/>
  <c r="J31" i="5"/>
  <c r="I31" i="5"/>
  <c r="F31" i="5"/>
  <c r="J30" i="5"/>
  <c r="I30" i="5"/>
  <c r="F30" i="5"/>
  <c r="J29" i="5"/>
  <c r="I29" i="5"/>
  <c r="F29" i="5"/>
  <c r="J28" i="5"/>
  <c r="I28" i="5"/>
  <c r="L28" i="5" s="1"/>
  <c r="R28" i="5" s="1"/>
  <c r="F28" i="5"/>
  <c r="J27" i="5"/>
  <c r="I27" i="5"/>
  <c r="L27" i="5" s="1"/>
  <c r="R27" i="5" s="1"/>
  <c r="F27" i="5"/>
  <c r="J26" i="5"/>
  <c r="I26" i="5"/>
  <c r="F26" i="5"/>
  <c r="J25" i="5"/>
  <c r="I25" i="5"/>
  <c r="F25" i="5"/>
  <c r="J24" i="5"/>
  <c r="I24" i="5"/>
  <c r="L24" i="5" s="1"/>
  <c r="R24" i="5" s="1"/>
  <c r="F24" i="5"/>
  <c r="J23" i="5"/>
  <c r="I23" i="5"/>
  <c r="F23" i="5"/>
  <c r="J22" i="5"/>
  <c r="I22" i="5"/>
  <c r="F22" i="5"/>
  <c r="J21" i="5"/>
  <c r="I21" i="5"/>
  <c r="F21" i="5"/>
  <c r="J20" i="5"/>
  <c r="I20" i="5"/>
  <c r="F20" i="5"/>
  <c r="J19" i="5"/>
  <c r="I19" i="5"/>
  <c r="F19" i="5"/>
  <c r="J18" i="5"/>
  <c r="I18" i="5"/>
  <c r="F18" i="5"/>
  <c r="J17" i="5"/>
  <c r="I17" i="5"/>
  <c r="F17" i="5"/>
  <c r="J16" i="5"/>
  <c r="I16" i="5"/>
  <c r="F16" i="5"/>
  <c r="J15" i="5"/>
  <c r="I15" i="5"/>
  <c r="L15" i="5" s="1"/>
  <c r="R15" i="5" s="1"/>
  <c r="F15" i="5"/>
  <c r="J14" i="5"/>
  <c r="I14" i="5"/>
  <c r="F14" i="5"/>
  <c r="K13" i="5"/>
  <c r="J13" i="5"/>
  <c r="I13" i="5"/>
  <c r="F13" i="5"/>
  <c r="J12" i="5"/>
  <c r="I12" i="5"/>
  <c r="F12" i="5"/>
  <c r="J11" i="5"/>
  <c r="I11" i="5"/>
  <c r="L11" i="5" s="1"/>
  <c r="R11" i="5" s="1"/>
  <c r="F11" i="5"/>
  <c r="J10" i="5"/>
  <c r="I10" i="5"/>
  <c r="F10" i="5"/>
  <c r="J9" i="5"/>
  <c r="I9" i="5"/>
  <c r="F9" i="5"/>
  <c r="J8" i="5"/>
  <c r="I8" i="5"/>
  <c r="F8" i="5"/>
  <c r="J7" i="5"/>
  <c r="I7" i="5"/>
  <c r="L7" i="5" s="1"/>
  <c r="R7" i="5" s="1"/>
  <c r="F7" i="5"/>
  <c r="J6" i="5"/>
  <c r="I6" i="5"/>
  <c r="F6" i="5"/>
  <c r="J5" i="5"/>
  <c r="I5" i="5"/>
  <c r="F5" i="5"/>
  <c r="J4" i="5"/>
  <c r="I4" i="5"/>
  <c r="F4" i="5"/>
  <c r="J3" i="5"/>
  <c r="I3" i="5"/>
  <c r="F3" i="5"/>
  <c r="L30" i="5" l="1"/>
  <c r="R30" i="5" s="1"/>
  <c r="L9" i="5"/>
  <c r="R9" i="5" s="1"/>
  <c r="L4" i="5"/>
  <c r="R4" i="5" s="1"/>
  <c r="L8" i="5"/>
  <c r="R8" i="5" s="1"/>
  <c r="L18" i="5"/>
  <c r="R18" i="5" s="1"/>
  <c r="L22" i="5"/>
  <c r="R22" i="5" s="1"/>
  <c r="L14" i="5"/>
  <c r="N38" i="5" s="1"/>
  <c r="L38" i="5" s="1"/>
  <c r="L19" i="5"/>
  <c r="R19" i="5" s="1"/>
  <c r="L23" i="5"/>
  <c r="R23" i="5" s="1"/>
  <c r="F32" i="5"/>
  <c r="L6" i="5"/>
  <c r="R6" i="5" s="1"/>
  <c r="L12" i="5"/>
  <c r="R12" i="5" s="1"/>
  <c r="L16" i="5"/>
  <c r="R16" i="5" s="1"/>
  <c r="L26" i="5"/>
  <c r="R26" i="5" s="1"/>
  <c r="L31" i="5"/>
  <c r="R31" i="5" s="1"/>
  <c r="N40" i="5"/>
  <c r="L40" i="5" s="1"/>
  <c r="L5" i="5"/>
  <c r="R5" i="5" s="1"/>
  <c r="L3" i="5"/>
  <c r="L10" i="5"/>
  <c r="R10" i="5" s="1"/>
  <c r="L13" i="5"/>
  <c r="L20" i="5"/>
  <c r="R20" i="5" s="1"/>
  <c r="L29" i="5"/>
  <c r="R29" i="5" s="1"/>
  <c r="L25" i="5"/>
  <c r="R25" i="5" s="1"/>
  <c r="L21" i="5"/>
  <c r="R21" i="5" s="1"/>
  <c r="L17" i="5"/>
  <c r="R17" i="5" s="1"/>
  <c r="I32" i="5"/>
  <c r="J32" i="5"/>
  <c r="N36" i="5" l="1"/>
  <c r="L36" i="5" s="1"/>
  <c r="R36" i="5" s="1"/>
  <c r="R14" i="5"/>
  <c r="R38" i="5"/>
  <c r="M38" i="5"/>
  <c r="R40" i="5"/>
  <c r="M40" i="5"/>
  <c r="N39" i="5"/>
  <c r="L39" i="5" s="1"/>
  <c r="M39" i="5" s="1"/>
  <c r="R13" i="5"/>
  <c r="N37" i="5"/>
  <c r="L37" i="5" s="1"/>
  <c r="R3" i="5"/>
  <c r="N35" i="5"/>
  <c r="L35" i="5" s="1"/>
  <c r="L32" i="5"/>
  <c r="R32" i="5" s="1"/>
  <c r="M36" i="5" l="1"/>
  <c r="R39" i="5"/>
  <c r="R37" i="5"/>
  <c r="M37" i="5"/>
  <c r="R35" i="5"/>
  <c r="M35" i="5"/>
</calcChain>
</file>

<file path=xl/sharedStrings.xml><?xml version="1.0" encoding="utf-8"?>
<sst xmlns="http://schemas.openxmlformats.org/spreadsheetml/2006/main" count="435" uniqueCount="91">
  <si>
    <t>School Name</t>
  </si>
  <si>
    <t>Azalea Middle</t>
  </si>
  <si>
    <t>Bay Point Middle</t>
  </si>
  <si>
    <t>Carwise Middle</t>
  </si>
  <si>
    <t>Dunedin Highland Middle</t>
  </si>
  <si>
    <t>Fitzgerald Middle</t>
  </si>
  <si>
    <t>John Hopkins Middle</t>
  </si>
  <si>
    <t>Largo Middle</t>
  </si>
  <si>
    <t>Meadowlawn Middle</t>
  </si>
  <si>
    <t>Oak Grove Middle</t>
  </si>
  <si>
    <t>Osceola Middle</t>
  </si>
  <si>
    <t>Palm Harbor Middle</t>
  </si>
  <si>
    <t>Pinellas Park Middle</t>
  </si>
  <si>
    <t>Safety Harbor Middle</t>
  </si>
  <si>
    <t>Seminole Middle</t>
  </si>
  <si>
    <t>Tarpon Springs Middle</t>
  </si>
  <si>
    <t>Tyrone Middle</t>
  </si>
  <si>
    <t>Clearwater Fundamental</t>
  </si>
  <si>
    <t>Sanderlin 6-8</t>
  </si>
  <si>
    <t>Mad Beach Middle</t>
  </si>
  <si>
    <t>T Marshall Fundamental Middle</t>
  </si>
  <si>
    <t>East Lake Middle Academy</t>
  </si>
  <si>
    <t>Paul B. Stevens</t>
  </si>
  <si>
    <t>Calvin Hunsinger</t>
  </si>
  <si>
    <t>Nina Harris</t>
  </si>
  <si>
    <t>Sanders</t>
  </si>
  <si>
    <t>Chi-Chi</t>
  </si>
  <si>
    <t>Lealman Intermediate</t>
  </si>
  <si>
    <t>Clearwater Intermediate</t>
  </si>
  <si>
    <t xml:space="preserve">Pinellas Secondary </t>
  </si>
  <si>
    <t>Total Balance</t>
  </si>
  <si>
    <t>2014-2015 Target Enrollment</t>
  </si>
  <si>
    <t>Change in Enrollment Target</t>
  </si>
  <si>
    <t>Magnet Elective Units</t>
  </si>
  <si>
    <t>Traditional Enrollment Counts</t>
  </si>
  <si>
    <t>Magnet Enrollment Counts</t>
  </si>
  <si>
    <t>Core Units</t>
  </si>
  <si>
    <t>Elective Units</t>
  </si>
  <si>
    <t>15-16 Total Number of Units</t>
  </si>
  <si>
    <t>15-16 ESOL - Embedded in Core Units</t>
  </si>
  <si>
    <t xml:space="preserve">2015-2016 Target Enrollment </t>
  </si>
  <si>
    <t>15-16 Units based on 6 out of 7</t>
  </si>
  <si>
    <t>Different between model</t>
  </si>
  <si>
    <t>Middle Schools on a Block Schedule</t>
  </si>
  <si>
    <t>14-15 Total Number of Units</t>
  </si>
  <si>
    <t>15-16 # of Units based on 6 out of 8</t>
  </si>
  <si>
    <t>14-15 # of Units based on 6 out of 8</t>
  </si>
  <si>
    <t>Difference 14-15 vs 15-16 with TPR of 21</t>
  </si>
  <si>
    <t>Revised 15/16 units (district pay 1/2 of block schedule</t>
  </si>
  <si>
    <t>District to Pay</t>
  </si>
  <si>
    <t>School to Pay</t>
  </si>
  <si>
    <t>Enrollment as of 3-19-15</t>
  </si>
  <si>
    <t>Change in Enrollment Target from   14-15 to 15-16</t>
  </si>
  <si>
    <t xml:space="preserve">2015-2016 Target Enrollment as of 3-18-15 </t>
  </si>
  <si>
    <t xml:space="preserve">2015-2016 Target Enrollment as of 2-24-15 </t>
  </si>
  <si>
    <t>X</t>
  </si>
  <si>
    <r>
      <t xml:space="preserve">2015-2016 Middle School Unit Projections as of </t>
    </r>
    <r>
      <rPr>
        <b/>
        <u/>
        <sz val="20"/>
        <color rgb="FFFF0000"/>
        <rFont val="Arial"/>
        <family val="2"/>
      </rPr>
      <t xml:space="preserve">6/26/2015 </t>
    </r>
  </si>
  <si>
    <r>
      <t xml:space="preserve">2015-2016 Middle School Unit Projections as of </t>
    </r>
    <r>
      <rPr>
        <b/>
        <u/>
        <sz val="20"/>
        <color rgb="FFFF0000"/>
        <rFont val="Arial"/>
        <family val="2"/>
      </rPr>
      <t>Test Based on Projected Enrollment in Dec 2015</t>
    </r>
  </si>
  <si>
    <t>NEW TARGETs 6-29-15</t>
  </si>
  <si>
    <t>Hinds</t>
  </si>
  <si>
    <t>Anderson</t>
  </si>
  <si>
    <t>Tom</t>
  </si>
  <si>
    <t>Chastity</t>
  </si>
  <si>
    <t>Linda</t>
  </si>
  <si>
    <t>Matt</t>
  </si>
  <si>
    <t>Peggy</t>
  </si>
  <si>
    <t>Debbie</t>
  </si>
  <si>
    <t xml:space="preserve">Assignments </t>
  </si>
  <si>
    <t>Current Numbers</t>
  </si>
  <si>
    <t>Changed Numbers DEC</t>
  </si>
  <si>
    <t>2015-2016 Target Changes as of 7-9-15</t>
  </si>
  <si>
    <t>March 2015 Starting Point</t>
  </si>
  <si>
    <t>15-16 March Target Enrollment   3-15-15</t>
  </si>
  <si>
    <t>15-16 Calucated Units but NOT Assigned</t>
  </si>
  <si>
    <t>Calcuted Change</t>
  </si>
  <si>
    <t>Actual Adujstments             7-9-15</t>
  </si>
  <si>
    <t>7-9-15 ACTUAL UNITS</t>
  </si>
  <si>
    <t>15-16 ACTUAL UNITS as of 7-9-15</t>
  </si>
  <si>
    <t xml:space="preserve">2015-2016 Middle School Unit Projections as of 7-9-15 </t>
  </si>
  <si>
    <t>15-16 FOCUS Enrollment Counts      7-9-15</t>
  </si>
  <si>
    <t>15-16 Target Changes as of 7-9-15</t>
  </si>
  <si>
    <t>7-9-15 FOCUS Enrollment vs 15-16 Target</t>
  </si>
  <si>
    <t>7-9-15 ACTUAL Changes</t>
  </si>
  <si>
    <t>15-16 ACTUAL 6 out 7 UNITS as of 7-9-15</t>
  </si>
  <si>
    <t>Difference 15 Target vs FOCUS Enrollment</t>
  </si>
  <si>
    <t xml:space="preserve">2015-2016 Middle School Unit Projections as of 7-15-15 </t>
  </si>
  <si>
    <t>15-16 FOCUS Enrollment Counts      7-15-15</t>
  </si>
  <si>
    <t>15-16 Target Changes as of 7-15-15</t>
  </si>
  <si>
    <t>15-16 FOCUS Enrollment Counts      8-16-15</t>
  </si>
  <si>
    <t xml:space="preserve">2015-2016 Middle School Unit Projections as of 8-16-15 </t>
  </si>
  <si>
    <t>Lealman Innovation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</si>
</sst>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20"/>
      <name val="Arial"/>
      <family val="2"/>
    </font>
    <font>
      <b/>
      <u/>
      <sz val="20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sz val="22"/>
      <color theme="1"/>
      <name val="Arial"/>
      <family val="2"/>
    </font>
    <font>
      <strike/>
      <sz val="10"/>
      <name val="Arial"/>
      <family val="2"/>
    </font>
    <font>
      <sz val="1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8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textRotation="90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0" fillId="3" borderId="0" xfId="0" applyFill="1"/>
    <xf numFmtId="1" fontId="0" fillId="3" borderId="1" xfId="0" applyNumberFormat="1" applyFill="1" applyBorder="1" applyAlignment="1">
      <alignment horizontal="center"/>
    </xf>
    <xf numFmtId="1" fontId="0" fillId="3" borderId="0" xfId="0" applyNumberFormat="1" applyFill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5" borderId="1" xfId="0" applyFill="1" applyBorder="1" applyAlignment="1">
      <alignment horizontal="center" vertical="center"/>
    </xf>
    <xf numFmtId="2" fontId="0" fillId="3" borderId="0" xfId="0" applyNumberFormat="1" applyFill="1"/>
    <xf numFmtId="2" fontId="1" fillId="8" borderId="1" xfId="0" applyNumberFormat="1" applyFont="1" applyFill="1" applyBorder="1" applyAlignment="1">
      <alignment horizontal="center" vertical="center" wrapText="1"/>
    </xf>
    <xf numFmtId="2" fontId="0" fillId="8" borderId="1" xfId="0" applyNumberFormat="1" applyFill="1" applyBorder="1" applyAlignment="1">
      <alignment horizontal="center" vertical="center"/>
    </xf>
    <xf numFmtId="2" fontId="0" fillId="8" borderId="0" xfId="0" applyNumberFormat="1" applyFill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2" fontId="1" fillId="7" borderId="1" xfId="0" applyNumberFormat="1" applyFon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1" fillId="5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left"/>
    </xf>
    <xf numFmtId="0" fontId="7" fillId="3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3" borderId="1" xfId="0" applyFont="1" applyFill="1" applyBorder="1" applyAlignment="1"/>
    <xf numFmtId="0" fontId="0" fillId="9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7" fillId="3" borderId="1" xfId="1" applyFont="1" applyFill="1" applyBorder="1" applyAlignment="1">
      <alignment horizontal="left" vertical="top"/>
    </xf>
    <xf numFmtId="0" fontId="2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 vertical="top"/>
    </xf>
    <xf numFmtId="0" fontId="10" fillId="7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textRotation="90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2" fontId="1" fillId="9" borderId="1" xfId="0" applyNumberFormat="1" applyFont="1" applyFill="1" applyBorder="1" applyAlignment="1">
      <alignment horizontal="center" vertical="center" wrapText="1"/>
    </xf>
    <xf numFmtId="2" fontId="1" fillId="9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 wrapText="1"/>
    </xf>
    <xf numFmtId="2" fontId="1" fillId="9" borderId="0" xfId="0" applyNumberFormat="1" applyFont="1" applyFill="1"/>
    <xf numFmtId="0" fontId="1" fillId="9" borderId="0" xfId="0" applyFont="1" applyFill="1"/>
    <xf numFmtId="0" fontId="1" fillId="11" borderId="1" xfId="0" applyFont="1" applyFill="1" applyBorder="1" applyAlignment="1">
      <alignment horizontal="center" vertical="center" wrapText="1"/>
    </xf>
    <xf numFmtId="2" fontId="0" fillId="11" borderId="1" xfId="0" applyNumberFormat="1" applyFill="1" applyBorder="1" applyAlignment="1">
      <alignment horizontal="center"/>
    </xf>
    <xf numFmtId="0" fontId="12" fillId="7" borderId="1" xfId="0" applyFont="1" applyFill="1" applyBorder="1" applyAlignment="1">
      <alignment horizontal="center" vertical="center"/>
    </xf>
    <xf numFmtId="2" fontId="1" fillId="9" borderId="1" xfId="0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/>
    </xf>
    <xf numFmtId="0" fontId="8" fillId="2" borderId="1" xfId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0" fillId="2" borderId="0" xfId="0" applyFill="1"/>
    <xf numFmtId="0" fontId="0" fillId="12" borderId="1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0" fillId="0" borderId="0" xfId="0" applyAlignment="1">
      <alignment textRotation="90" wrapText="1"/>
    </xf>
    <xf numFmtId="2" fontId="1" fillId="11" borderId="1" xfId="0" applyNumberFormat="1" applyFont="1" applyFill="1" applyBorder="1" applyAlignment="1">
      <alignment horizontal="center"/>
    </xf>
    <xf numFmtId="0" fontId="7" fillId="11" borderId="1" xfId="1" applyFont="1" applyFill="1" applyBorder="1" applyAlignment="1">
      <alignment horizontal="left"/>
    </xf>
    <xf numFmtId="2" fontId="0" fillId="0" borderId="0" xfId="0" applyNumberFormat="1"/>
    <xf numFmtId="0" fontId="4" fillId="3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164" fontId="0" fillId="0" borderId="0" xfId="0" applyNumberFormat="1"/>
    <xf numFmtId="2" fontId="0" fillId="2" borderId="0" xfId="0" applyNumberFormat="1" applyFill="1"/>
    <xf numFmtId="2" fontId="0" fillId="8" borderId="0" xfId="0" applyNumberFormat="1" applyFill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2" fontId="1" fillId="15" borderId="1" xfId="0" applyNumberFormat="1" applyFont="1" applyFill="1" applyBorder="1" applyAlignment="1">
      <alignment horizontal="center"/>
    </xf>
    <xf numFmtId="2" fontId="1" fillId="15" borderId="1" xfId="0" applyNumberFormat="1" applyFont="1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/>
    </xf>
    <xf numFmtId="0" fontId="0" fillId="3" borderId="1" xfId="0" applyFill="1" applyBorder="1"/>
    <xf numFmtId="0" fontId="0" fillId="0" borderId="1" xfId="0" applyBorder="1" applyAlignment="1">
      <alignment textRotation="90"/>
    </xf>
    <xf numFmtId="1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textRotation="90"/>
    </xf>
    <xf numFmtId="1" fontId="0" fillId="13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2" fontId="0" fillId="16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2" fillId="3" borderId="1" xfId="0" applyFont="1" applyFill="1" applyBorder="1"/>
    <xf numFmtId="0" fontId="1" fillId="3" borderId="1" xfId="0" applyFont="1" applyFill="1" applyBorder="1"/>
    <xf numFmtId="0" fontId="1" fillId="9" borderId="1" xfId="0" applyFont="1" applyFill="1" applyBorder="1"/>
    <xf numFmtId="0" fontId="1" fillId="9" borderId="1" xfId="0" applyFont="1" applyFill="1" applyBorder="1" applyAlignment="1">
      <alignment horizontal="center"/>
    </xf>
    <xf numFmtId="1" fontId="0" fillId="0" borderId="1" xfId="0" applyNumberFormat="1" applyBorder="1"/>
    <xf numFmtId="1" fontId="0" fillId="3" borderId="1" xfId="0" applyNumberFormat="1" applyFill="1" applyBorder="1"/>
    <xf numFmtId="2" fontId="1" fillId="9" borderId="1" xfId="0" applyNumberFormat="1" applyFont="1" applyFill="1" applyBorder="1"/>
    <xf numFmtId="2" fontId="0" fillId="3" borderId="1" xfId="0" applyNumberFormat="1" applyFill="1" applyBorder="1"/>
    <xf numFmtId="0" fontId="10" fillId="3" borderId="1" xfId="0" applyFont="1" applyFill="1" applyBorder="1" applyAlignment="1">
      <alignment horizontal="center" vertical="center" wrapText="1"/>
    </xf>
    <xf numFmtId="0" fontId="7" fillId="8" borderId="1" xfId="1" applyFont="1" applyFill="1" applyBorder="1" applyAlignment="1">
      <alignment horizontal="left"/>
    </xf>
    <xf numFmtId="1" fontId="0" fillId="14" borderId="1" xfId="0" applyNumberFormat="1" applyFill="1" applyBorder="1" applyAlignment="1">
      <alignment horizontal="center"/>
    </xf>
    <xf numFmtId="0" fontId="0" fillId="14" borderId="1" xfId="0" applyFill="1" applyBorder="1"/>
    <xf numFmtId="2" fontId="0" fillId="8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" fillId="17" borderId="1" xfId="0" applyNumberFormat="1" applyFont="1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/>
    </xf>
    <xf numFmtId="2" fontId="1" fillId="17" borderId="1" xfId="0" applyNumberFormat="1" applyFont="1" applyFill="1" applyBorder="1" applyAlignment="1">
      <alignment horizontal="center"/>
    </xf>
    <xf numFmtId="0" fontId="15" fillId="17" borderId="1" xfId="0" applyFont="1" applyFill="1" applyBorder="1" applyAlignment="1">
      <alignment horizontal="center" vertical="center" wrapText="1"/>
    </xf>
    <xf numFmtId="0" fontId="15" fillId="1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2" fontId="15" fillId="15" borderId="1" xfId="0" applyNumberFormat="1" applyFont="1" applyFill="1" applyBorder="1" applyAlignment="1">
      <alignment horizontal="center" vertical="center" wrapText="1"/>
    </xf>
    <xf numFmtId="2" fontId="15" fillId="15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2" fontId="2" fillId="8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16" borderId="1" xfId="0" applyNumberFormat="1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/>
    </xf>
    <xf numFmtId="0" fontId="14" fillId="14" borderId="3" xfId="0" applyFont="1" applyFill="1" applyBorder="1" applyAlignment="1">
      <alignment horizontal="center" vertical="center"/>
    </xf>
    <xf numFmtId="0" fontId="14" fillId="14" borderId="4" xfId="0" applyFont="1" applyFill="1" applyBorder="1" applyAlignment="1">
      <alignment horizontal="center" vertical="center"/>
    </xf>
    <xf numFmtId="0" fontId="14" fillId="14" borderId="2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1" fillId="0" borderId="0" xfId="0" applyFont="1"/>
  </cellXfs>
  <cellStyles count="3">
    <cellStyle name="Normal" xfId="0" builtinId="0"/>
    <cellStyle name="Normal 2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24"/>
  <sheetViews>
    <sheetView zoomScaleNormal="100" workbookViewId="0">
      <selection sqref="A1:XFD1048576"/>
    </sheetView>
  </sheetViews>
  <sheetFormatPr defaultColWidth="8.85546875" defaultRowHeight="12.75" x14ac:dyDescent="0.2"/>
  <cols>
    <col min="1" max="1" width="27.28515625" style="42" customWidth="1"/>
    <col min="2" max="2" width="12.140625" style="98" customWidth="1"/>
    <col min="3" max="3" width="13.140625" style="129" customWidth="1"/>
    <col min="4" max="4" width="13.28515625" style="94" customWidth="1"/>
    <col min="5" max="5" width="9.42578125" style="94" bestFit="1" customWidth="1"/>
    <col min="6" max="6" width="10" style="94" customWidth="1"/>
    <col min="7" max="7" width="6.28515625" style="133" customWidth="1"/>
    <col min="8" max="8" width="7.28515625" style="134" customWidth="1"/>
    <col min="9" max="9" width="12.28515625" style="118" customWidth="1"/>
    <col min="10" max="10" width="12.85546875" style="135" customWidth="1"/>
    <col min="11" max="11" width="10.28515625" style="136" customWidth="1"/>
    <col min="12" max="12" width="10.42578125" style="1" customWidth="1"/>
    <col min="13" max="13" width="8.7109375" style="127" customWidth="1"/>
    <col min="14" max="14" width="6.28515625" style="127" customWidth="1"/>
    <col min="15" max="15" width="11.7109375" style="1" customWidth="1"/>
    <col min="16" max="16" width="10.5703125" style="71" customWidth="1"/>
    <col min="17" max="17" width="8.85546875" style="10" hidden="1" customWidth="1"/>
    <col min="18" max="18" width="10.5703125" style="1" customWidth="1"/>
    <col min="19" max="19" width="13" style="135" customWidth="1"/>
    <col min="20" max="20" width="11.85546875" style="117" customWidth="1"/>
    <col min="21" max="41" width="8.85546875" style="118"/>
    <col min="42" max="16384" width="8.85546875" style="94"/>
  </cols>
  <sheetData>
    <row r="1" spans="1:41" ht="42.6" customHeight="1" x14ac:dyDescent="0.2">
      <c r="A1" s="158" t="s">
        <v>78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60"/>
    </row>
    <row r="2" spans="1:41" ht="42" customHeight="1" x14ac:dyDescent="0.2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2" t="s">
        <v>71</v>
      </c>
      <c r="P2" s="162"/>
      <c r="Q2" s="139"/>
      <c r="R2" s="148" t="s">
        <v>82</v>
      </c>
      <c r="S2" s="140"/>
      <c r="T2" s="148" t="s">
        <v>76</v>
      </c>
    </row>
    <row r="3" spans="1:41" s="119" customFormat="1" ht="85.15" customHeight="1" x14ac:dyDescent="0.2">
      <c r="A3" s="46" t="s">
        <v>0</v>
      </c>
      <c r="B3" s="16" t="s">
        <v>79</v>
      </c>
      <c r="C3" s="16" t="s">
        <v>80</v>
      </c>
      <c r="D3" s="17" t="s">
        <v>81</v>
      </c>
      <c r="E3" s="18" t="s">
        <v>34</v>
      </c>
      <c r="F3" s="18" t="s">
        <v>35</v>
      </c>
      <c r="G3" s="19" t="s">
        <v>36</v>
      </c>
      <c r="H3" s="20" t="s">
        <v>37</v>
      </c>
      <c r="I3" s="21" t="s">
        <v>33</v>
      </c>
      <c r="J3" s="116" t="s">
        <v>73</v>
      </c>
      <c r="K3" s="37"/>
      <c r="L3" s="65" t="s">
        <v>39</v>
      </c>
      <c r="M3" s="24"/>
      <c r="N3" s="24"/>
      <c r="O3" s="146" t="s">
        <v>72</v>
      </c>
      <c r="P3" s="143" t="s">
        <v>38</v>
      </c>
      <c r="Q3" s="120" t="s">
        <v>74</v>
      </c>
      <c r="R3" s="121" t="s">
        <v>75</v>
      </c>
      <c r="S3" s="149" t="s">
        <v>73</v>
      </c>
      <c r="T3" s="122" t="s">
        <v>77</v>
      </c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</row>
    <row r="4" spans="1:41" x14ac:dyDescent="0.2">
      <c r="A4" s="138" t="s">
        <v>1</v>
      </c>
      <c r="B4" s="5">
        <v>1161</v>
      </c>
      <c r="C4" s="151">
        <v>1133</v>
      </c>
      <c r="D4" s="4">
        <f>B4-C4</f>
        <v>28</v>
      </c>
      <c r="E4" s="9"/>
      <c r="F4" s="9"/>
      <c r="G4" s="10">
        <f>((C4)*5)/(6*21)</f>
        <v>44.960317460317462</v>
      </c>
      <c r="H4" s="13">
        <f>((C4)*2)/(6*30)</f>
        <v>12.588888888888889</v>
      </c>
      <c r="I4" s="9">
        <v>0</v>
      </c>
      <c r="J4" s="115">
        <f>SUM(G4:I4)</f>
        <v>57.549206349206351</v>
      </c>
      <c r="K4" s="38"/>
      <c r="L4" s="7">
        <v>1</v>
      </c>
      <c r="M4" s="25"/>
      <c r="N4" s="25"/>
      <c r="O4" s="147">
        <v>1047</v>
      </c>
      <c r="P4" s="145">
        <v>53.180952380952384</v>
      </c>
      <c r="Q4" s="124">
        <f t="shared" ref="Q4:Q32" si="0">J4-P4</f>
        <v>4.3682539682539669</v>
      </c>
      <c r="R4" s="125">
        <v>2</v>
      </c>
      <c r="S4" s="150">
        <f t="shared" ref="S4:S32" si="1">J4</f>
        <v>57.549206349206351</v>
      </c>
      <c r="T4" s="141">
        <f t="shared" ref="T4:T13" si="2">S4-R4</f>
        <v>55.549206349206351</v>
      </c>
    </row>
    <row r="5" spans="1:41" x14ac:dyDescent="0.2">
      <c r="A5" s="39" t="s">
        <v>2</v>
      </c>
      <c r="B5" s="5">
        <v>958</v>
      </c>
      <c r="C5" s="112">
        <v>912</v>
      </c>
      <c r="D5" s="4">
        <f t="shared" ref="D5:D33" si="3">B5-C5</f>
        <v>46</v>
      </c>
      <c r="E5" s="9"/>
      <c r="F5" s="9"/>
      <c r="G5" s="10">
        <f>((C5)*5)/(6*21)</f>
        <v>36.19047619047619</v>
      </c>
      <c r="H5" s="13">
        <f t="shared" ref="H5:H33" si="4">((C5)*2)/(6*30)</f>
        <v>10.133333333333333</v>
      </c>
      <c r="I5" s="9">
        <v>0</v>
      </c>
      <c r="J5" s="115">
        <f t="shared" ref="J5:J32" si="5">SUM(G5:I5)</f>
        <v>46.323809523809523</v>
      </c>
      <c r="K5" s="38"/>
      <c r="L5" s="7">
        <v>0</v>
      </c>
      <c r="M5" s="25"/>
      <c r="N5" s="25"/>
      <c r="O5" s="147">
        <v>912</v>
      </c>
      <c r="P5" s="145">
        <v>46.323809523809523</v>
      </c>
      <c r="Q5" s="10">
        <f t="shared" si="0"/>
        <v>0</v>
      </c>
      <c r="R5" s="1">
        <v>0</v>
      </c>
      <c r="S5" s="150">
        <f t="shared" si="1"/>
        <v>46.323809523809523</v>
      </c>
      <c r="T5" s="126">
        <f t="shared" si="2"/>
        <v>46.323809523809523</v>
      </c>
    </row>
    <row r="6" spans="1:41" x14ac:dyDescent="0.2">
      <c r="A6" s="40" t="s">
        <v>23</v>
      </c>
      <c r="B6" s="15">
        <v>33</v>
      </c>
      <c r="C6" s="112">
        <v>33</v>
      </c>
      <c r="D6" s="4">
        <f t="shared" si="3"/>
        <v>0</v>
      </c>
      <c r="E6" s="9"/>
      <c r="F6" s="9"/>
      <c r="G6" s="10">
        <f>((C6)*5)/(6*210)</f>
        <v>0.13095238095238096</v>
      </c>
      <c r="H6" s="13">
        <f t="shared" si="4"/>
        <v>0.36666666666666664</v>
      </c>
      <c r="I6" s="9">
        <v>0</v>
      </c>
      <c r="J6" s="115">
        <f t="shared" si="5"/>
        <v>0.49761904761904763</v>
      </c>
      <c r="K6" s="38"/>
      <c r="L6" s="7">
        <v>0</v>
      </c>
      <c r="M6" s="25"/>
      <c r="N6" s="25"/>
      <c r="O6" s="147">
        <v>33</v>
      </c>
      <c r="P6" s="145">
        <v>0.49761904761904763</v>
      </c>
      <c r="Q6" s="10">
        <f t="shared" si="0"/>
        <v>0</v>
      </c>
      <c r="R6" s="1">
        <v>0</v>
      </c>
      <c r="S6" s="150">
        <f t="shared" si="1"/>
        <v>0.49761904761904763</v>
      </c>
      <c r="T6" s="126">
        <f t="shared" si="2"/>
        <v>0.49761904761904763</v>
      </c>
    </row>
    <row r="7" spans="1:41" x14ac:dyDescent="0.2">
      <c r="A7" s="39" t="s">
        <v>3</v>
      </c>
      <c r="B7" s="5">
        <v>1044</v>
      </c>
      <c r="C7" s="151">
        <v>1060</v>
      </c>
      <c r="D7" s="4">
        <f t="shared" si="3"/>
        <v>-16</v>
      </c>
      <c r="E7" s="9"/>
      <c r="F7" s="9"/>
      <c r="G7" s="10">
        <f>((C7)*5)/(6*21)</f>
        <v>42.063492063492063</v>
      </c>
      <c r="H7" s="13">
        <f t="shared" si="4"/>
        <v>11.777777777777779</v>
      </c>
      <c r="I7" s="9">
        <v>0</v>
      </c>
      <c r="J7" s="115">
        <f t="shared" si="5"/>
        <v>53.841269841269842</v>
      </c>
      <c r="K7" s="38"/>
      <c r="L7" s="7">
        <v>1</v>
      </c>
      <c r="M7" s="25"/>
      <c r="N7" s="25"/>
      <c r="O7" s="147">
        <v>1055</v>
      </c>
      <c r="P7" s="145">
        <v>53.587301587301589</v>
      </c>
      <c r="Q7" s="124">
        <f t="shared" si="0"/>
        <v>0.25396825396825307</v>
      </c>
      <c r="R7" s="1">
        <v>0</v>
      </c>
      <c r="S7" s="150">
        <f t="shared" si="1"/>
        <v>53.841269841269842</v>
      </c>
      <c r="T7" s="126">
        <f t="shared" si="2"/>
        <v>53.841269841269842</v>
      </c>
    </row>
    <row r="8" spans="1:41" x14ac:dyDescent="0.2">
      <c r="A8" s="40" t="s">
        <v>26</v>
      </c>
      <c r="B8" s="15">
        <v>42</v>
      </c>
      <c r="C8" s="112">
        <v>42</v>
      </c>
      <c r="D8" s="4">
        <f t="shared" si="3"/>
        <v>0</v>
      </c>
      <c r="E8" s="9"/>
      <c r="F8" s="9"/>
      <c r="G8" s="10">
        <f>((C8)*5)/(6*21)</f>
        <v>1.6666666666666667</v>
      </c>
      <c r="H8" s="13">
        <f t="shared" si="4"/>
        <v>0.46666666666666667</v>
      </c>
      <c r="I8" s="9">
        <v>0</v>
      </c>
      <c r="J8" s="115">
        <f t="shared" si="5"/>
        <v>2.1333333333333333</v>
      </c>
      <c r="K8" s="38"/>
      <c r="L8" s="7">
        <v>0</v>
      </c>
      <c r="M8" s="25"/>
      <c r="N8" s="25"/>
      <c r="O8" s="147">
        <v>42</v>
      </c>
      <c r="P8" s="145">
        <v>2.1333333333333333</v>
      </c>
      <c r="Q8" s="10">
        <f t="shared" si="0"/>
        <v>0</v>
      </c>
      <c r="R8" s="1">
        <v>0</v>
      </c>
      <c r="S8" s="150">
        <f t="shared" si="1"/>
        <v>2.1333333333333333</v>
      </c>
      <c r="T8" s="126">
        <f t="shared" si="2"/>
        <v>2.1333333333333333</v>
      </c>
    </row>
    <row r="9" spans="1:41" x14ac:dyDescent="0.2">
      <c r="A9" s="49" t="s">
        <v>17</v>
      </c>
      <c r="B9" s="5">
        <v>823</v>
      </c>
      <c r="C9" s="112">
        <v>835</v>
      </c>
      <c r="D9" s="4">
        <f t="shared" si="3"/>
        <v>-12</v>
      </c>
      <c r="E9" s="9"/>
      <c r="F9" s="9"/>
      <c r="G9" s="10">
        <f>((C9)*5)/(6*21)</f>
        <v>33.134920634920633</v>
      </c>
      <c r="H9" s="13">
        <f t="shared" si="4"/>
        <v>9.2777777777777786</v>
      </c>
      <c r="I9" s="9">
        <v>0</v>
      </c>
      <c r="J9" s="115">
        <f t="shared" si="5"/>
        <v>42.412698412698411</v>
      </c>
      <c r="K9" s="38"/>
      <c r="L9" s="7">
        <v>0</v>
      </c>
      <c r="M9" s="25"/>
      <c r="N9" s="25"/>
      <c r="O9" s="147">
        <v>835</v>
      </c>
      <c r="P9" s="145">
        <v>42.412698412698411</v>
      </c>
      <c r="Q9" s="10">
        <f t="shared" si="0"/>
        <v>0</v>
      </c>
      <c r="R9" s="1">
        <v>0</v>
      </c>
      <c r="S9" s="150">
        <f t="shared" si="1"/>
        <v>42.412698412698411</v>
      </c>
      <c r="T9" s="126">
        <f t="shared" si="2"/>
        <v>42.412698412698411</v>
      </c>
    </row>
    <row r="10" spans="1:41" x14ac:dyDescent="0.2">
      <c r="A10" s="40" t="s">
        <v>28</v>
      </c>
      <c r="B10" s="15">
        <v>319</v>
      </c>
      <c r="C10" s="112">
        <v>320</v>
      </c>
      <c r="D10" s="4">
        <f t="shared" si="3"/>
        <v>-1</v>
      </c>
      <c r="E10" s="9"/>
      <c r="F10" s="9"/>
      <c r="G10" s="10">
        <f>((C10)*5)/(6*15)</f>
        <v>17.777777777777779</v>
      </c>
      <c r="H10" s="13">
        <f>((C10)*2)/(6*19)</f>
        <v>5.6140350877192979</v>
      </c>
      <c r="I10" s="9">
        <v>0</v>
      </c>
      <c r="J10" s="115">
        <f t="shared" si="5"/>
        <v>23.391812865497077</v>
      </c>
      <c r="K10" s="38"/>
      <c r="L10" s="7">
        <v>1</v>
      </c>
      <c r="M10" s="25"/>
      <c r="N10" s="25"/>
      <c r="O10" s="147">
        <v>320</v>
      </c>
      <c r="P10" s="145">
        <v>23.391812865497077</v>
      </c>
      <c r="Q10" s="10">
        <f t="shared" si="0"/>
        <v>0</v>
      </c>
      <c r="R10" s="1">
        <v>0</v>
      </c>
      <c r="S10" s="150">
        <f t="shared" si="1"/>
        <v>23.391812865497077</v>
      </c>
      <c r="T10" s="126">
        <f t="shared" si="2"/>
        <v>23.391812865497077</v>
      </c>
    </row>
    <row r="11" spans="1:41" x14ac:dyDescent="0.2">
      <c r="A11" s="39" t="s">
        <v>4</v>
      </c>
      <c r="B11" s="5">
        <v>1098</v>
      </c>
      <c r="C11" s="112">
        <v>1030</v>
      </c>
      <c r="D11" s="4">
        <f t="shared" si="3"/>
        <v>68</v>
      </c>
      <c r="E11" s="9"/>
      <c r="F11" s="9"/>
      <c r="G11" s="10">
        <f>((C11)*5)/(6*21)</f>
        <v>40.873015873015873</v>
      </c>
      <c r="H11" s="13">
        <f t="shared" si="4"/>
        <v>11.444444444444445</v>
      </c>
      <c r="I11" s="9">
        <v>0</v>
      </c>
      <c r="J11" s="115">
        <f t="shared" si="5"/>
        <v>52.317460317460316</v>
      </c>
      <c r="K11" s="38"/>
      <c r="L11" s="7">
        <v>3</v>
      </c>
      <c r="M11" s="25"/>
      <c r="N11" s="25"/>
      <c r="O11" s="147">
        <v>1030</v>
      </c>
      <c r="P11" s="145">
        <v>52.317460317460316</v>
      </c>
      <c r="Q11" s="10">
        <f t="shared" si="0"/>
        <v>0</v>
      </c>
      <c r="R11" s="1">
        <v>0</v>
      </c>
      <c r="S11" s="150">
        <f t="shared" si="1"/>
        <v>52.317460317460316</v>
      </c>
      <c r="T11" s="126">
        <f t="shared" si="2"/>
        <v>52.317460317460316</v>
      </c>
    </row>
    <row r="12" spans="1:41" x14ac:dyDescent="0.2">
      <c r="A12" s="39" t="s">
        <v>21</v>
      </c>
      <c r="B12" s="6">
        <v>395</v>
      </c>
      <c r="C12" s="112">
        <v>390</v>
      </c>
      <c r="D12" s="4">
        <f t="shared" si="3"/>
        <v>5</v>
      </c>
      <c r="E12" s="9"/>
      <c r="F12" s="9"/>
      <c r="G12" s="10">
        <f>((C12)*5)/(6*21)</f>
        <v>15.476190476190476</v>
      </c>
      <c r="H12" s="13">
        <f t="shared" si="4"/>
        <v>4.333333333333333</v>
      </c>
      <c r="I12" s="9">
        <v>0</v>
      </c>
      <c r="J12" s="115">
        <f t="shared" si="5"/>
        <v>19.80952380952381</v>
      </c>
      <c r="K12" s="38"/>
      <c r="L12" s="7">
        <v>0</v>
      </c>
      <c r="M12" s="25"/>
      <c r="N12" s="25"/>
      <c r="O12" s="147">
        <v>390</v>
      </c>
      <c r="P12" s="145">
        <v>19.80952380952381</v>
      </c>
      <c r="Q12" s="10">
        <f t="shared" si="0"/>
        <v>0</v>
      </c>
      <c r="R12" s="1">
        <v>0</v>
      </c>
      <c r="S12" s="150">
        <f t="shared" si="1"/>
        <v>19.80952380952381</v>
      </c>
      <c r="T12" s="126">
        <f t="shared" si="2"/>
        <v>19.80952380952381</v>
      </c>
    </row>
    <row r="13" spans="1:41" x14ac:dyDescent="0.2">
      <c r="A13" s="39" t="s">
        <v>5</v>
      </c>
      <c r="B13" s="5">
        <v>1134</v>
      </c>
      <c r="C13" s="151">
        <v>1076</v>
      </c>
      <c r="D13" s="4">
        <f t="shared" si="3"/>
        <v>58</v>
      </c>
      <c r="E13" s="9"/>
      <c r="F13" s="9"/>
      <c r="G13" s="10">
        <f>((C13)*5)/(6*21)</f>
        <v>42.698412698412696</v>
      </c>
      <c r="H13" s="13">
        <f t="shared" si="4"/>
        <v>11.955555555555556</v>
      </c>
      <c r="I13" s="9">
        <v>0</v>
      </c>
      <c r="J13" s="115">
        <f t="shared" si="5"/>
        <v>54.653968253968252</v>
      </c>
      <c r="K13" s="38"/>
      <c r="L13" s="7">
        <v>3</v>
      </c>
      <c r="M13" s="25"/>
      <c r="N13" s="25"/>
      <c r="O13" s="147">
        <v>1090</v>
      </c>
      <c r="P13" s="145">
        <v>55.365079365079367</v>
      </c>
      <c r="Q13" s="124">
        <f t="shared" si="0"/>
        <v>-0.71111111111111569</v>
      </c>
      <c r="R13" s="1">
        <v>0</v>
      </c>
      <c r="S13" s="150">
        <f t="shared" si="1"/>
        <v>54.653968253968252</v>
      </c>
      <c r="T13" s="126">
        <f t="shared" si="2"/>
        <v>54.653968253968252</v>
      </c>
    </row>
    <row r="14" spans="1:41" x14ac:dyDescent="0.2">
      <c r="A14" s="79" t="s">
        <v>6</v>
      </c>
      <c r="B14" s="5">
        <v>817</v>
      </c>
      <c r="C14" s="151">
        <v>785</v>
      </c>
      <c r="D14" s="4">
        <f t="shared" si="3"/>
        <v>32</v>
      </c>
      <c r="E14" s="1">
        <v>500</v>
      </c>
      <c r="F14" s="1">
        <v>430</v>
      </c>
      <c r="G14" s="10">
        <f>((C14)*5)/(6*21)</f>
        <v>31.150793650793652</v>
      </c>
      <c r="H14" s="13">
        <f t="shared" si="4"/>
        <v>8.7222222222222214</v>
      </c>
      <c r="I14" s="13">
        <f>((F14)*2)/(6*24)</f>
        <v>5.9722222222222223</v>
      </c>
      <c r="J14" s="115">
        <f t="shared" si="5"/>
        <v>45.845238095238095</v>
      </c>
      <c r="K14" s="38"/>
      <c r="L14" s="7">
        <v>0</v>
      </c>
      <c r="M14" s="25"/>
      <c r="N14" s="25"/>
      <c r="O14" s="147">
        <v>815</v>
      </c>
      <c r="P14" s="145">
        <v>47.36904761904762</v>
      </c>
      <c r="Q14" s="124">
        <f t="shared" si="0"/>
        <v>-1.5238095238095255</v>
      </c>
      <c r="R14" s="83">
        <v>-1</v>
      </c>
      <c r="S14" s="150">
        <f t="shared" si="1"/>
        <v>45.845238095238095</v>
      </c>
      <c r="T14" s="142">
        <f>S14+R14</f>
        <v>44.845238095238095</v>
      </c>
    </row>
    <row r="15" spans="1:41" x14ac:dyDescent="0.2">
      <c r="A15" s="138" t="s">
        <v>7</v>
      </c>
      <c r="B15" s="5">
        <v>808</v>
      </c>
      <c r="C15" s="151">
        <v>750</v>
      </c>
      <c r="D15" s="4">
        <f t="shared" si="3"/>
        <v>58</v>
      </c>
      <c r="E15" s="9"/>
      <c r="F15" s="9"/>
      <c r="G15" s="10">
        <f>((C15)*5)/(6*21)</f>
        <v>29.761904761904763</v>
      </c>
      <c r="H15" s="13">
        <f t="shared" si="4"/>
        <v>8.3333333333333339</v>
      </c>
      <c r="I15" s="9">
        <v>0</v>
      </c>
      <c r="J15" s="115">
        <f t="shared" si="5"/>
        <v>38.095238095238095</v>
      </c>
      <c r="K15" s="38"/>
      <c r="L15" s="7">
        <v>3</v>
      </c>
      <c r="M15" s="25"/>
      <c r="N15" s="25"/>
      <c r="O15" s="147">
        <v>700</v>
      </c>
      <c r="P15" s="145">
        <v>35.555555555555557</v>
      </c>
      <c r="Q15" s="124">
        <f t="shared" si="0"/>
        <v>2.5396825396825378</v>
      </c>
      <c r="R15" s="125">
        <v>1</v>
      </c>
      <c r="S15" s="150">
        <f t="shared" si="1"/>
        <v>38.095238095238095</v>
      </c>
      <c r="T15" s="141">
        <f>S15-R15</f>
        <v>37.095238095238095</v>
      </c>
    </row>
    <row r="16" spans="1:41" x14ac:dyDescent="0.2">
      <c r="A16" s="40" t="s">
        <v>27</v>
      </c>
      <c r="B16" s="15">
        <v>448</v>
      </c>
      <c r="C16" s="112">
        <v>300</v>
      </c>
      <c r="D16" s="4">
        <f t="shared" si="3"/>
        <v>148</v>
      </c>
      <c r="E16" s="9"/>
      <c r="F16" s="9"/>
      <c r="G16" s="10">
        <f>((C16)*5)/(6*15)</f>
        <v>16.666666666666668</v>
      </c>
      <c r="H16" s="13">
        <f>((C16)*2)/(6*19)</f>
        <v>5.2631578947368425</v>
      </c>
      <c r="I16" s="9">
        <v>0</v>
      </c>
      <c r="J16" s="115">
        <f t="shared" si="5"/>
        <v>21.92982456140351</v>
      </c>
      <c r="K16" s="38"/>
      <c r="L16" s="7">
        <v>0</v>
      </c>
      <c r="M16" s="25"/>
      <c r="N16" s="25"/>
      <c r="O16" s="147">
        <v>300</v>
      </c>
      <c r="P16" s="145">
        <v>21.92982456140351</v>
      </c>
      <c r="Q16" s="10">
        <f t="shared" si="0"/>
        <v>0</v>
      </c>
      <c r="R16" s="1">
        <v>0</v>
      </c>
      <c r="S16" s="150">
        <f t="shared" si="1"/>
        <v>21.92982456140351</v>
      </c>
      <c r="T16" s="126">
        <f>S16-R16</f>
        <v>21.92982456140351</v>
      </c>
    </row>
    <row r="17" spans="1:41" x14ac:dyDescent="0.2">
      <c r="A17" s="39" t="s">
        <v>19</v>
      </c>
      <c r="B17" s="6">
        <v>932</v>
      </c>
      <c r="C17" s="112">
        <v>935</v>
      </c>
      <c r="D17" s="4">
        <f t="shared" si="3"/>
        <v>-3</v>
      </c>
      <c r="E17" s="9"/>
      <c r="F17" s="9"/>
      <c r="G17" s="10">
        <f t="shared" ref="G17:G33" si="6">((C17)*5)/(6*21)</f>
        <v>37.103174603174601</v>
      </c>
      <c r="H17" s="13">
        <f t="shared" si="4"/>
        <v>10.388888888888889</v>
      </c>
      <c r="I17" s="9">
        <v>0</v>
      </c>
      <c r="J17" s="115">
        <f t="shared" si="5"/>
        <v>47.492063492063494</v>
      </c>
      <c r="K17" s="38"/>
      <c r="L17" s="7">
        <v>0</v>
      </c>
      <c r="M17" s="25"/>
      <c r="N17" s="25"/>
      <c r="O17" s="147">
        <v>935</v>
      </c>
      <c r="P17" s="145">
        <v>47.492063492063494</v>
      </c>
      <c r="Q17" s="10">
        <f t="shared" si="0"/>
        <v>0</v>
      </c>
      <c r="R17" s="1">
        <v>0</v>
      </c>
      <c r="S17" s="150">
        <f t="shared" si="1"/>
        <v>47.492063492063494</v>
      </c>
      <c r="T17" s="126">
        <f>S17-R17</f>
        <v>47.492063492063494</v>
      </c>
    </row>
    <row r="18" spans="1:41" s="95" customFormat="1" x14ac:dyDescent="0.2">
      <c r="A18" s="79" t="s">
        <v>8</v>
      </c>
      <c r="B18" s="5">
        <v>1197</v>
      </c>
      <c r="C18" s="151">
        <v>1172</v>
      </c>
      <c r="D18" s="4">
        <f t="shared" si="3"/>
        <v>25</v>
      </c>
      <c r="E18" s="9"/>
      <c r="F18" s="9"/>
      <c r="G18" s="13">
        <f t="shared" si="6"/>
        <v>46.507936507936506</v>
      </c>
      <c r="H18" s="13">
        <f t="shared" si="4"/>
        <v>13.022222222222222</v>
      </c>
      <c r="I18" s="9">
        <v>0</v>
      </c>
      <c r="J18" s="115">
        <f t="shared" si="5"/>
        <v>59.530158730158732</v>
      </c>
      <c r="K18" s="38"/>
      <c r="L18" s="7">
        <v>2</v>
      </c>
      <c r="M18" s="25"/>
      <c r="N18" s="25"/>
      <c r="O18" s="147">
        <v>1201</v>
      </c>
      <c r="P18" s="145">
        <v>61.0031746031746</v>
      </c>
      <c r="Q18" s="124">
        <f t="shared" si="0"/>
        <v>-1.4730158730158678</v>
      </c>
      <c r="R18" s="83">
        <v>-1</v>
      </c>
      <c r="S18" s="150">
        <f t="shared" si="1"/>
        <v>59.530158730158732</v>
      </c>
      <c r="T18" s="142">
        <f>S18+R18</f>
        <v>58.530158730158732</v>
      </c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</row>
    <row r="19" spans="1:41" x14ac:dyDescent="0.2">
      <c r="A19" s="40" t="s">
        <v>24</v>
      </c>
      <c r="B19" s="15">
        <v>31</v>
      </c>
      <c r="C19" s="112">
        <v>31</v>
      </c>
      <c r="D19" s="4">
        <f t="shared" si="3"/>
        <v>0</v>
      </c>
      <c r="E19" s="9"/>
      <c r="F19" s="9"/>
      <c r="G19" s="10">
        <f t="shared" si="6"/>
        <v>1.2301587301587302</v>
      </c>
      <c r="H19" s="13">
        <f t="shared" si="4"/>
        <v>0.34444444444444444</v>
      </c>
      <c r="I19" s="9">
        <v>0</v>
      </c>
      <c r="J19" s="115">
        <f t="shared" si="5"/>
        <v>1.5746031746031748</v>
      </c>
      <c r="K19" s="38"/>
      <c r="L19" s="7">
        <v>0</v>
      </c>
      <c r="M19" s="25"/>
      <c r="N19" s="25"/>
      <c r="O19" s="147">
        <v>31</v>
      </c>
      <c r="P19" s="145">
        <v>1.5746031746031748</v>
      </c>
      <c r="Q19" s="10">
        <f t="shared" si="0"/>
        <v>0</v>
      </c>
      <c r="R19" s="1">
        <v>0</v>
      </c>
      <c r="S19" s="150">
        <f t="shared" si="1"/>
        <v>1.5746031746031748</v>
      </c>
      <c r="T19" s="126">
        <f t="shared" ref="T19:T25" si="7">S19-R19</f>
        <v>1.5746031746031748</v>
      </c>
    </row>
    <row r="20" spans="1:41" x14ac:dyDescent="0.2">
      <c r="A20" s="39" t="s">
        <v>9</v>
      </c>
      <c r="B20" s="5">
        <v>1068</v>
      </c>
      <c r="C20" s="112">
        <v>1050</v>
      </c>
      <c r="D20" s="4">
        <f t="shared" si="3"/>
        <v>18</v>
      </c>
      <c r="E20" s="9"/>
      <c r="F20" s="9"/>
      <c r="G20" s="10">
        <f t="shared" si="6"/>
        <v>41.666666666666664</v>
      </c>
      <c r="H20" s="13">
        <f t="shared" si="4"/>
        <v>11.666666666666666</v>
      </c>
      <c r="I20" s="9">
        <v>0</v>
      </c>
      <c r="J20" s="115">
        <f t="shared" si="5"/>
        <v>53.333333333333329</v>
      </c>
      <c r="K20" s="38"/>
      <c r="L20" s="7">
        <v>4</v>
      </c>
      <c r="M20" s="25"/>
      <c r="N20" s="25"/>
      <c r="O20" s="147">
        <v>1050</v>
      </c>
      <c r="P20" s="145">
        <v>53.333333333333329</v>
      </c>
      <c r="Q20" s="10">
        <f t="shared" si="0"/>
        <v>0</v>
      </c>
      <c r="R20" s="1">
        <v>0</v>
      </c>
      <c r="S20" s="150">
        <f t="shared" si="1"/>
        <v>53.333333333333329</v>
      </c>
      <c r="T20" s="126">
        <f t="shared" si="7"/>
        <v>53.333333333333329</v>
      </c>
    </row>
    <row r="21" spans="1:41" x14ac:dyDescent="0.2">
      <c r="A21" s="138" t="s">
        <v>10</v>
      </c>
      <c r="B21" s="5">
        <v>1261</v>
      </c>
      <c r="C21" s="151">
        <v>1198</v>
      </c>
      <c r="D21" s="4">
        <f t="shared" si="3"/>
        <v>63</v>
      </c>
      <c r="E21" s="9"/>
      <c r="F21" s="9"/>
      <c r="G21" s="10">
        <f t="shared" si="6"/>
        <v>47.539682539682538</v>
      </c>
      <c r="H21" s="13">
        <f t="shared" si="4"/>
        <v>13.311111111111112</v>
      </c>
      <c r="I21" s="9">
        <v>0</v>
      </c>
      <c r="J21" s="115">
        <f t="shared" si="5"/>
        <v>60.850793650793648</v>
      </c>
      <c r="K21" s="38"/>
      <c r="L21" s="7">
        <v>0</v>
      </c>
      <c r="M21" s="25"/>
      <c r="N21" s="25"/>
      <c r="O21" s="147">
        <v>1139</v>
      </c>
      <c r="P21" s="145">
        <v>57.853968253968247</v>
      </c>
      <c r="Q21" s="124">
        <f t="shared" si="0"/>
        <v>2.9968253968254004</v>
      </c>
      <c r="R21" s="125">
        <v>1</v>
      </c>
      <c r="S21" s="150">
        <f t="shared" si="1"/>
        <v>60.850793650793648</v>
      </c>
      <c r="T21" s="141">
        <f t="shared" si="7"/>
        <v>59.850793650793648</v>
      </c>
    </row>
    <row r="22" spans="1:41" x14ac:dyDescent="0.2">
      <c r="A22" s="39" t="s">
        <v>11</v>
      </c>
      <c r="B22" s="5">
        <v>1340</v>
      </c>
      <c r="C22" s="151">
        <v>1370</v>
      </c>
      <c r="D22" s="4">
        <f t="shared" si="3"/>
        <v>-30</v>
      </c>
      <c r="E22" s="9"/>
      <c r="F22" s="9"/>
      <c r="G22" s="10">
        <f t="shared" si="6"/>
        <v>54.365079365079367</v>
      </c>
      <c r="H22" s="13">
        <f t="shared" si="4"/>
        <v>15.222222222222221</v>
      </c>
      <c r="I22" s="9">
        <v>0</v>
      </c>
      <c r="J22" s="115">
        <f t="shared" si="5"/>
        <v>69.587301587301596</v>
      </c>
      <c r="K22" s="38"/>
      <c r="L22" s="7">
        <v>0</v>
      </c>
      <c r="M22" s="25"/>
      <c r="N22" s="25"/>
      <c r="O22" s="147">
        <v>1350</v>
      </c>
      <c r="P22" s="145">
        <v>68.571428571428569</v>
      </c>
      <c r="Q22" s="124">
        <f t="shared" si="0"/>
        <v>1.0158730158730265</v>
      </c>
      <c r="R22" s="1">
        <v>0</v>
      </c>
      <c r="S22" s="150">
        <f t="shared" si="1"/>
        <v>69.587301587301596</v>
      </c>
      <c r="T22" s="126">
        <f t="shared" si="7"/>
        <v>69.587301587301596</v>
      </c>
    </row>
    <row r="23" spans="1:41" x14ac:dyDescent="0.2">
      <c r="A23" s="39" t="s">
        <v>22</v>
      </c>
      <c r="B23" s="50">
        <v>36</v>
      </c>
      <c r="C23" s="112">
        <v>36</v>
      </c>
      <c r="D23" s="4">
        <f t="shared" si="3"/>
        <v>0</v>
      </c>
      <c r="E23" s="9"/>
      <c r="F23" s="9"/>
      <c r="G23" s="10">
        <f t="shared" si="6"/>
        <v>1.4285714285714286</v>
      </c>
      <c r="H23" s="13">
        <f t="shared" si="4"/>
        <v>0.4</v>
      </c>
      <c r="I23" s="9">
        <v>0</v>
      </c>
      <c r="J23" s="115">
        <f t="shared" si="5"/>
        <v>1.8285714285714287</v>
      </c>
      <c r="K23" s="38"/>
      <c r="L23" s="7">
        <v>0</v>
      </c>
      <c r="M23" s="25"/>
      <c r="N23" s="25"/>
      <c r="O23" s="147">
        <v>36</v>
      </c>
      <c r="P23" s="145">
        <v>1.8285714285714287</v>
      </c>
      <c r="Q23" s="10">
        <f t="shared" si="0"/>
        <v>0</v>
      </c>
      <c r="R23" s="1">
        <v>0</v>
      </c>
      <c r="S23" s="150">
        <f t="shared" si="1"/>
        <v>1.8285714285714287</v>
      </c>
      <c r="T23" s="126">
        <f t="shared" si="7"/>
        <v>1.8285714285714287</v>
      </c>
    </row>
    <row r="24" spans="1:41" x14ac:dyDescent="0.2">
      <c r="A24" s="39" t="s">
        <v>12</v>
      </c>
      <c r="B24" s="5">
        <v>1197</v>
      </c>
      <c r="C24" s="151">
        <v>1160</v>
      </c>
      <c r="D24" s="4">
        <f t="shared" si="3"/>
        <v>37</v>
      </c>
      <c r="E24" s="9"/>
      <c r="F24" s="9"/>
      <c r="G24" s="10">
        <f t="shared" si="6"/>
        <v>46.031746031746032</v>
      </c>
      <c r="H24" s="13">
        <f t="shared" si="4"/>
        <v>12.888888888888889</v>
      </c>
      <c r="I24" s="9">
        <v>0</v>
      </c>
      <c r="J24" s="115">
        <f t="shared" si="5"/>
        <v>58.920634920634924</v>
      </c>
      <c r="K24" s="38"/>
      <c r="L24" s="7">
        <v>3</v>
      </c>
      <c r="M24" s="25"/>
      <c r="N24" s="25"/>
      <c r="O24" s="147">
        <v>1122</v>
      </c>
      <c r="P24" s="145">
        <v>56.990476190476194</v>
      </c>
      <c r="Q24" s="124">
        <f t="shared" si="0"/>
        <v>1.9301587301587304</v>
      </c>
      <c r="R24" s="1">
        <v>0</v>
      </c>
      <c r="S24" s="150">
        <f t="shared" si="1"/>
        <v>58.920634920634924</v>
      </c>
      <c r="T24" s="126">
        <f t="shared" si="7"/>
        <v>58.920634920634924</v>
      </c>
    </row>
    <row r="25" spans="1:41" x14ac:dyDescent="0.2">
      <c r="A25" s="40" t="s">
        <v>29</v>
      </c>
      <c r="B25" s="15">
        <v>45</v>
      </c>
      <c r="C25" s="112">
        <v>43</v>
      </c>
      <c r="D25" s="4">
        <f t="shared" si="3"/>
        <v>2</v>
      </c>
      <c r="E25" s="9"/>
      <c r="F25" s="9"/>
      <c r="G25" s="10">
        <f t="shared" si="6"/>
        <v>1.7063492063492063</v>
      </c>
      <c r="H25" s="13">
        <f t="shared" si="4"/>
        <v>0.4777777777777778</v>
      </c>
      <c r="I25" s="9">
        <v>0</v>
      </c>
      <c r="J25" s="115">
        <f t="shared" si="5"/>
        <v>2.1841269841269839</v>
      </c>
      <c r="K25" s="38"/>
      <c r="L25" s="7">
        <v>0</v>
      </c>
      <c r="M25" s="25"/>
      <c r="N25" s="25"/>
      <c r="O25" s="147">
        <v>43</v>
      </c>
      <c r="P25" s="145">
        <v>2.1841269841269839</v>
      </c>
      <c r="Q25" s="10">
        <f t="shared" si="0"/>
        <v>0</v>
      </c>
      <c r="R25" s="1">
        <v>0</v>
      </c>
      <c r="S25" s="150">
        <f t="shared" si="1"/>
        <v>2.1841269841269839</v>
      </c>
      <c r="T25" s="126">
        <f t="shared" si="7"/>
        <v>2.1841269841269839</v>
      </c>
    </row>
    <row r="26" spans="1:41" x14ac:dyDescent="0.2">
      <c r="A26" s="79" t="s">
        <v>13</v>
      </c>
      <c r="B26" s="5">
        <v>1269</v>
      </c>
      <c r="C26" s="151">
        <v>1235</v>
      </c>
      <c r="D26" s="4">
        <f t="shared" si="3"/>
        <v>34</v>
      </c>
      <c r="E26" s="9"/>
      <c r="F26" s="9"/>
      <c r="G26" s="10">
        <f t="shared" si="6"/>
        <v>49.007936507936506</v>
      </c>
      <c r="H26" s="13">
        <f t="shared" si="4"/>
        <v>13.722222222222221</v>
      </c>
      <c r="I26" s="9">
        <v>0</v>
      </c>
      <c r="J26" s="115">
        <f t="shared" si="5"/>
        <v>62.730158730158728</v>
      </c>
      <c r="K26" s="38"/>
      <c r="L26" s="7">
        <v>3</v>
      </c>
      <c r="M26" s="25"/>
      <c r="N26" s="25"/>
      <c r="O26" s="147">
        <v>1285</v>
      </c>
      <c r="P26" s="145">
        <v>65.269841269841265</v>
      </c>
      <c r="Q26" s="124">
        <f t="shared" si="0"/>
        <v>-2.5396825396825378</v>
      </c>
      <c r="R26" s="83">
        <v>-1</v>
      </c>
      <c r="S26" s="150">
        <f t="shared" si="1"/>
        <v>62.730158730158728</v>
      </c>
      <c r="T26" s="142">
        <f>S26+R26</f>
        <v>61.730158730158728</v>
      </c>
    </row>
    <row r="27" spans="1:41" x14ac:dyDescent="0.2">
      <c r="A27" s="39" t="s">
        <v>18</v>
      </c>
      <c r="B27" s="6">
        <v>198</v>
      </c>
      <c r="C27" s="112">
        <v>189</v>
      </c>
      <c r="D27" s="4">
        <f t="shared" si="3"/>
        <v>9</v>
      </c>
      <c r="E27" s="9"/>
      <c r="F27" s="9"/>
      <c r="G27" s="10">
        <f t="shared" si="6"/>
        <v>7.5</v>
      </c>
      <c r="H27" s="13">
        <f t="shared" si="4"/>
        <v>2.1</v>
      </c>
      <c r="I27" s="9">
        <v>0</v>
      </c>
      <c r="J27" s="115">
        <f t="shared" si="5"/>
        <v>9.6</v>
      </c>
      <c r="K27" s="38"/>
      <c r="L27" s="7">
        <v>0</v>
      </c>
      <c r="M27" s="25"/>
      <c r="N27" s="25"/>
      <c r="O27" s="147">
        <v>189</v>
      </c>
      <c r="P27" s="145">
        <v>9.6</v>
      </c>
      <c r="Q27" s="10">
        <f t="shared" si="0"/>
        <v>0</v>
      </c>
      <c r="R27" s="1">
        <v>0</v>
      </c>
      <c r="S27" s="150">
        <f t="shared" si="1"/>
        <v>9.6</v>
      </c>
      <c r="T27" s="126">
        <f>S27-R27</f>
        <v>9.6</v>
      </c>
    </row>
    <row r="28" spans="1:41" x14ac:dyDescent="0.2">
      <c r="A28" s="40" t="s">
        <v>25</v>
      </c>
      <c r="B28" s="15">
        <v>25</v>
      </c>
      <c r="C28" s="112">
        <v>25</v>
      </c>
      <c r="D28" s="4">
        <f t="shared" si="3"/>
        <v>0</v>
      </c>
      <c r="E28" s="9"/>
      <c r="F28" s="9"/>
      <c r="G28" s="10">
        <f t="shared" si="6"/>
        <v>0.99206349206349209</v>
      </c>
      <c r="H28" s="13">
        <f t="shared" si="4"/>
        <v>0.27777777777777779</v>
      </c>
      <c r="I28" s="9">
        <v>0</v>
      </c>
      <c r="J28" s="115">
        <f t="shared" si="5"/>
        <v>1.2698412698412698</v>
      </c>
      <c r="K28" s="38"/>
      <c r="L28" s="7">
        <v>0</v>
      </c>
      <c r="M28" s="25"/>
      <c r="N28" s="25"/>
      <c r="O28" s="147">
        <v>25</v>
      </c>
      <c r="P28" s="145">
        <v>1.2698412698412698</v>
      </c>
      <c r="Q28" s="10">
        <f t="shared" si="0"/>
        <v>0</v>
      </c>
      <c r="R28" s="1">
        <v>0</v>
      </c>
      <c r="S28" s="150">
        <f t="shared" si="1"/>
        <v>1.2698412698412698</v>
      </c>
      <c r="T28" s="126">
        <f>S28-R28</f>
        <v>1.2698412698412698</v>
      </c>
    </row>
    <row r="29" spans="1:41" x14ac:dyDescent="0.2">
      <c r="A29" s="39" t="s">
        <v>14</v>
      </c>
      <c r="B29" s="5">
        <v>1136</v>
      </c>
      <c r="C29" s="151">
        <v>1083</v>
      </c>
      <c r="D29" s="4">
        <f t="shared" si="3"/>
        <v>53</v>
      </c>
      <c r="E29" s="9"/>
      <c r="F29" s="9"/>
      <c r="G29" s="10">
        <f t="shared" si="6"/>
        <v>42.976190476190474</v>
      </c>
      <c r="H29" s="13">
        <f t="shared" si="4"/>
        <v>12.033333333333333</v>
      </c>
      <c r="I29" s="9">
        <v>0</v>
      </c>
      <c r="J29" s="115">
        <f t="shared" si="5"/>
        <v>55.009523809523806</v>
      </c>
      <c r="K29" s="38"/>
      <c r="L29" s="7">
        <v>0</v>
      </c>
      <c r="M29" s="25"/>
      <c r="N29" s="25"/>
      <c r="O29" s="147">
        <v>1100</v>
      </c>
      <c r="P29" s="145">
        <v>55.873015873015873</v>
      </c>
      <c r="Q29" s="124">
        <f t="shared" si="0"/>
        <v>-0.86349206349206753</v>
      </c>
      <c r="R29" s="1">
        <v>0</v>
      </c>
      <c r="S29" s="150">
        <f t="shared" si="1"/>
        <v>55.009523809523806</v>
      </c>
      <c r="T29" s="126">
        <f>S29-R29</f>
        <v>55.009523809523806</v>
      </c>
    </row>
    <row r="30" spans="1:41" x14ac:dyDescent="0.2">
      <c r="A30" s="49" t="s">
        <v>20</v>
      </c>
      <c r="B30" s="6">
        <v>934</v>
      </c>
      <c r="C30" s="112">
        <v>938</v>
      </c>
      <c r="D30" s="4">
        <f t="shared" si="3"/>
        <v>-4</v>
      </c>
      <c r="E30" s="9"/>
      <c r="F30" s="9"/>
      <c r="G30" s="10">
        <f t="shared" si="6"/>
        <v>37.222222222222221</v>
      </c>
      <c r="H30" s="13">
        <f t="shared" si="4"/>
        <v>10.422222222222222</v>
      </c>
      <c r="I30" s="9">
        <v>0</v>
      </c>
      <c r="J30" s="115">
        <f t="shared" si="5"/>
        <v>47.644444444444446</v>
      </c>
      <c r="K30" s="38"/>
      <c r="L30" s="7">
        <v>0</v>
      </c>
      <c r="M30" s="25"/>
      <c r="N30" s="25"/>
      <c r="O30" s="147">
        <v>938</v>
      </c>
      <c r="P30" s="145">
        <v>47.644444444444446</v>
      </c>
      <c r="Q30" s="10">
        <f t="shared" si="0"/>
        <v>0</v>
      </c>
      <c r="R30" s="1">
        <v>0</v>
      </c>
      <c r="S30" s="150">
        <f t="shared" si="1"/>
        <v>47.644444444444446</v>
      </c>
      <c r="T30" s="126">
        <f>S30-R30</f>
        <v>47.644444444444446</v>
      </c>
    </row>
    <row r="31" spans="1:41" x14ac:dyDescent="0.2">
      <c r="A31" s="39" t="s">
        <v>15</v>
      </c>
      <c r="B31" s="5">
        <v>900</v>
      </c>
      <c r="C31" s="151">
        <v>845</v>
      </c>
      <c r="D31" s="4">
        <f t="shared" si="3"/>
        <v>55</v>
      </c>
      <c r="E31" s="9"/>
      <c r="F31" s="9"/>
      <c r="G31" s="10">
        <f t="shared" si="6"/>
        <v>33.531746031746032</v>
      </c>
      <c r="H31" s="13">
        <f t="shared" si="4"/>
        <v>9.3888888888888893</v>
      </c>
      <c r="I31" s="9">
        <v>0</v>
      </c>
      <c r="J31" s="115">
        <f t="shared" si="5"/>
        <v>42.920634920634924</v>
      </c>
      <c r="K31" s="38"/>
      <c r="L31" s="7">
        <v>1</v>
      </c>
      <c r="M31" s="25"/>
      <c r="N31" s="25"/>
      <c r="O31" s="147">
        <v>827</v>
      </c>
      <c r="P31" s="145">
        <v>42.006349206349206</v>
      </c>
      <c r="Q31" s="124">
        <f t="shared" si="0"/>
        <v>0.91428571428571814</v>
      </c>
      <c r="R31" s="1">
        <v>0</v>
      </c>
      <c r="S31" s="150">
        <f t="shared" si="1"/>
        <v>42.920634920634924</v>
      </c>
      <c r="T31" s="126">
        <f>S31-R31</f>
        <v>42.920634920634924</v>
      </c>
    </row>
    <row r="32" spans="1:41" x14ac:dyDescent="0.2">
      <c r="A32" s="79" t="s">
        <v>16</v>
      </c>
      <c r="B32" s="5">
        <v>853</v>
      </c>
      <c r="C32" s="151">
        <v>775</v>
      </c>
      <c r="D32" s="4">
        <f t="shared" si="3"/>
        <v>78</v>
      </c>
      <c r="E32" s="9"/>
      <c r="F32" s="9"/>
      <c r="G32" s="10">
        <f t="shared" si="6"/>
        <v>30.753968253968253</v>
      </c>
      <c r="H32" s="13">
        <f t="shared" si="4"/>
        <v>8.6111111111111107</v>
      </c>
      <c r="I32" s="9">
        <v>0</v>
      </c>
      <c r="J32" s="115">
        <f t="shared" si="5"/>
        <v>39.365079365079367</v>
      </c>
      <c r="K32" s="38"/>
      <c r="L32" s="7">
        <v>3</v>
      </c>
      <c r="M32" s="25"/>
      <c r="N32" s="25"/>
      <c r="O32" s="147">
        <v>825</v>
      </c>
      <c r="P32" s="145">
        <v>41.904761904761905</v>
      </c>
      <c r="Q32" s="124">
        <f t="shared" si="0"/>
        <v>-2.5396825396825378</v>
      </c>
      <c r="R32" s="83">
        <v>-1</v>
      </c>
      <c r="S32" s="150">
        <f t="shared" si="1"/>
        <v>39.365079365079367</v>
      </c>
      <c r="T32" s="142">
        <f>S32+R32</f>
        <v>38.365079365079367</v>
      </c>
    </row>
    <row r="33" spans="1:41" x14ac:dyDescent="0.2">
      <c r="A33" s="40" t="s">
        <v>30</v>
      </c>
      <c r="B33" s="51">
        <f>SUM(B4:B32)</f>
        <v>21502</v>
      </c>
      <c r="C33" s="112">
        <f>SUM(C4:C32)</f>
        <v>20751</v>
      </c>
      <c r="D33" s="4">
        <f t="shared" si="3"/>
        <v>751</v>
      </c>
      <c r="E33" s="9"/>
      <c r="F33" s="9"/>
      <c r="G33" s="10">
        <f t="shared" si="6"/>
        <v>823.45238095238096</v>
      </c>
      <c r="H33" s="13">
        <f t="shared" si="4"/>
        <v>230.56666666666666</v>
      </c>
      <c r="I33" s="9">
        <v>0</v>
      </c>
      <c r="J33" s="115">
        <f>SUM(J4:J32)</f>
        <v>1072.6422723475355</v>
      </c>
      <c r="K33" s="38"/>
      <c r="L33" s="7">
        <f>SUM(L4:L32)</f>
        <v>28</v>
      </c>
      <c r="M33" s="25"/>
      <c r="N33" s="25"/>
      <c r="O33" s="144">
        <v>20665</v>
      </c>
      <c r="P33" s="145">
        <f>SUM(P4:P32)</f>
        <v>1068.2740183792814</v>
      </c>
      <c r="Q33" s="10">
        <f>SUM(Q4:Q32)</f>
        <v>4.3682539682539812</v>
      </c>
      <c r="R33" s="1">
        <f>SUM(R4:R32)</f>
        <v>0</v>
      </c>
      <c r="S33" s="150">
        <f>SUM(S4:S32)</f>
        <v>1072.6422723475355</v>
      </c>
      <c r="T33" s="126">
        <f>S33-R33</f>
        <v>1072.6422723475355</v>
      </c>
    </row>
    <row r="34" spans="1:41" ht="26.25" x14ac:dyDescent="0.2">
      <c r="A34" s="163" t="s">
        <v>43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P34" s="7"/>
      <c r="Q34" s="13"/>
      <c r="R34" s="7"/>
      <c r="S34" s="118"/>
      <c r="T34" s="7"/>
    </row>
    <row r="35" spans="1:41" s="127" customFormat="1" ht="76.5" x14ac:dyDescent="0.2">
      <c r="A35" s="41" t="s">
        <v>0</v>
      </c>
      <c r="B35" s="16" t="s">
        <v>79</v>
      </c>
      <c r="C35" s="16" t="s">
        <v>80</v>
      </c>
      <c r="D35" s="33" t="s">
        <v>32</v>
      </c>
      <c r="E35" s="33" t="s">
        <v>34</v>
      </c>
      <c r="F35" s="33" t="s">
        <v>35</v>
      </c>
      <c r="G35" s="33" t="s">
        <v>36</v>
      </c>
      <c r="H35" s="33" t="s">
        <v>37</v>
      </c>
      <c r="I35" s="33" t="s">
        <v>33</v>
      </c>
      <c r="J35" s="72" t="s">
        <v>45</v>
      </c>
      <c r="K35" s="75" t="s">
        <v>48</v>
      </c>
      <c r="L35" s="67" t="s">
        <v>41</v>
      </c>
      <c r="M35" s="54" t="s">
        <v>42</v>
      </c>
      <c r="N35" s="137" t="s">
        <v>49</v>
      </c>
      <c r="O35" s="7"/>
      <c r="P35" s="114"/>
      <c r="Q35" s="128"/>
      <c r="R35" s="15"/>
      <c r="S35" s="6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</row>
    <row r="36" spans="1:41" x14ac:dyDescent="0.2">
      <c r="A36" s="42" t="s">
        <v>1</v>
      </c>
      <c r="B36" s="1">
        <f t="shared" ref="B36:C37" si="8">B4</f>
        <v>1161</v>
      </c>
      <c r="C36" s="112">
        <f t="shared" si="8"/>
        <v>1133</v>
      </c>
      <c r="D36" s="4">
        <f t="shared" ref="D36:D41" si="9">C36-B36</f>
        <v>-28</v>
      </c>
      <c r="E36" s="1"/>
      <c r="F36" s="1"/>
      <c r="G36" s="10">
        <v>39.484126984126981</v>
      </c>
      <c r="H36" s="36">
        <v>17</v>
      </c>
      <c r="I36" s="1">
        <v>0</v>
      </c>
      <c r="J36" s="71">
        <f>L36+M36</f>
        <v>63.549206349206351</v>
      </c>
      <c r="K36" s="76">
        <f>J36-3</f>
        <v>60.549206349206351</v>
      </c>
      <c r="L36" s="66">
        <f>J4</f>
        <v>57.549206349206351</v>
      </c>
      <c r="M36" s="7">
        <v>6</v>
      </c>
      <c r="N36" s="15">
        <v>3</v>
      </c>
      <c r="O36" s="7"/>
      <c r="P36" s="113"/>
      <c r="Q36" s="13"/>
      <c r="R36" s="7"/>
      <c r="S36" s="113"/>
      <c r="T36" s="7"/>
    </row>
    <row r="37" spans="1:41" x14ac:dyDescent="0.2">
      <c r="A37" s="42" t="s">
        <v>2</v>
      </c>
      <c r="B37" s="1">
        <f t="shared" si="8"/>
        <v>958</v>
      </c>
      <c r="C37" s="112">
        <f t="shared" si="8"/>
        <v>912</v>
      </c>
      <c r="D37" s="4">
        <f t="shared" si="9"/>
        <v>-46</v>
      </c>
      <c r="E37" s="1"/>
      <c r="F37" s="1"/>
      <c r="G37" s="10">
        <v>36.19047619047619</v>
      </c>
      <c r="H37" s="36">
        <v>15</v>
      </c>
      <c r="I37" s="1">
        <v>0</v>
      </c>
      <c r="J37" s="71">
        <f t="shared" ref="J37:J41" si="10">L37+M37</f>
        <v>51.323809523809523</v>
      </c>
      <c r="K37" s="76">
        <f>J37-2.5</f>
        <v>48.823809523809523</v>
      </c>
      <c r="L37" s="66">
        <f>J5</f>
        <v>46.323809523809523</v>
      </c>
      <c r="M37" s="7">
        <v>5</v>
      </c>
      <c r="N37" s="15">
        <v>2.5</v>
      </c>
      <c r="O37" s="7"/>
      <c r="P37" s="113"/>
      <c r="Q37" s="13"/>
      <c r="R37" s="7"/>
      <c r="S37" s="113"/>
      <c r="T37" s="7"/>
    </row>
    <row r="38" spans="1:41" x14ac:dyDescent="0.2">
      <c r="A38" s="42" t="s">
        <v>6</v>
      </c>
      <c r="B38" s="1">
        <f t="shared" ref="B38:C39" si="11">B14</f>
        <v>817</v>
      </c>
      <c r="C38" s="112">
        <f t="shared" si="11"/>
        <v>785</v>
      </c>
      <c r="D38" s="4">
        <f t="shared" si="9"/>
        <v>-32</v>
      </c>
      <c r="E38" s="1">
        <v>500</v>
      </c>
      <c r="F38" s="1">
        <v>430</v>
      </c>
      <c r="G38" s="10">
        <v>32.341269841269842</v>
      </c>
      <c r="H38" s="36">
        <v>14</v>
      </c>
      <c r="I38" s="1">
        <v>6</v>
      </c>
      <c r="J38" s="71">
        <f t="shared" si="10"/>
        <v>50.845238095238095</v>
      </c>
      <c r="K38" s="76">
        <f>J38-2.5</f>
        <v>48.345238095238095</v>
      </c>
      <c r="L38" s="66">
        <f>J14</f>
        <v>45.845238095238095</v>
      </c>
      <c r="M38" s="7">
        <v>5</v>
      </c>
      <c r="N38" s="15">
        <v>2.5</v>
      </c>
      <c r="O38" s="7"/>
      <c r="P38" s="113"/>
      <c r="Q38" s="13"/>
      <c r="R38" s="7"/>
      <c r="S38" s="113"/>
      <c r="T38" s="7"/>
    </row>
    <row r="39" spans="1:41" x14ac:dyDescent="0.2">
      <c r="A39" s="42" t="s">
        <v>7</v>
      </c>
      <c r="B39" s="1">
        <f t="shared" si="11"/>
        <v>808</v>
      </c>
      <c r="C39" s="112">
        <f t="shared" si="11"/>
        <v>750</v>
      </c>
      <c r="D39" s="4">
        <f t="shared" si="9"/>
        <v>-58</v>
      </c>
      <c r="E39" s="1"/>
      <c r="F39" s="1"/>
      <c r="G39" s="10">
        <v>27.777777777777779</v>
      </c>
      <c r="H39" s="36">
        <v>12</v>
      </c>
      <c r="I39" s="1">
        <v>0</v>
      </c>
      <c r="J39" s="71">
        <f t="shared" si="10"/>
        <v>42.095238095238095</v>
      </c>
      <c r="K39" s="76">
        <f>J39-2</f>
        <v>40.095238095238095</v>
      </c>
      <c r="L39" s="66">
        <f>J15</f>
        <v>38.095238095238095</v>
      </c>
      <c r="M39" s="7">
        <v>4</v>
      </c>
      <c r="N39" s="15">
        <v>2</v>
      </c>
      <c r="O39" s="7"/>
      <c r="P39" s="113"/>
      <c r="Q39" s="13"/>
      <c r="R39" s="7"/>
      <c r="S39" s="113"/>
      <c r="T39" s="7"/>
    </row>
    <row r="40" spans="1:41" x14ac:dyDescent="0.2">
      <c r="A40" s="42" t="s">
        <v>12</v>
      </c>
      <c r="B40" s="1">
        <f>B24</f>
        <v>1197</v>
      </c>
      <c r="C40" s="112">
        <f>C24</f>
        <v>1160</v>
      </c>
      <c r="D40" s="4">
        <f t="shared" si="9"/>
        <v>-37</v>
      </c>
      <c r="E40" s="1"/>
      <c r="F40" s="1"/>
      <c r="G40" s="10">
        <v>43.055555555555557</v>
      </c>
      <c r="H40" s="36">
        <v>18</v>
      </c>
      <c r="I40" s="1">
        <v>0</v>
      </c>
      <c r="J40" s="71">
        <f t="shared" si="10"/>
        <v>64.920634920634924</v>
      </c>
      <c r="K40" s="76">
        <f>J40-3</f>
        <v>61.920634920634924</v>
      </c>
      <c r="L40" s="66">
        <f>J24</f>
        <v>58.920634920634924</v>
      </c>
      <c r="M40" s="7">
        <v>6</v>
      </c>
      <c r="N40" s="15">
        <v>3</v>
      </c>
      <c r="O40" s="7"/>
      <c r="P40" s="113"/>
      <c r="Q40" s="13"/>
      <c r="R40" s="7"/>
      <c r="S40" s="113"/>
      <c r="T40" s="7"/>
    </row>
    <row r="41" spans="1:41" x14ac:dyDescent="0.2">
      <c r="A41" s="42" t="s">
        <v>16</v>
      </c>
      <c r="B41" s="1">
        <f>B32</f>
        <v>853</v>
      </c>
      <c r="C41" s="112">
        <f>C32</f>
        <v>775</v>
      </c>
      <c r="D41" s="4">
        <f t="shared" si="9"/>
        <v>-78</v>
      </c>
      <c r="E41" s="1"/>
      <c r="F41" s="1"/>
      <c r="G41" s="10">
        <v>31.150793650793652</v>
      </c>
      <c r="H41" s="36">
        <v>13</v>
      </c>
      <c r="I41" s="1">
        <v>0</v>
      </c>
      <c r="J41" s="71">
        <f t="shared" si="10"/>
        <v>43.365079365079367</v>
      </c>
      <c r="K41" s="76">
        <f>J41-2</f>
        <v>41.365079365079367</v>
      </c>
      <c r="L41" s="66">
        <f>J32</f>
        <v>39.365079365079367</v>
      </c>
      <c r="M41" s="7">
        <v>4</v>
      </c>
      <c r="N41" s="15">
        <v>2</v>
      </c>
      <c r="O41" s="7"/>
      <c r="P41" s="113"/>
      <c r="Q41" s="13"/>
      <c r="R41" s="7"/>
      <c r="S41" s="113"/>
      <c r="T41" s="7"/>
    </row>
    <row r="42" spans="1:41" s="118" customFormat="1" x14ac:dyDescent="0.2">
      <c r="C42" s="129"/>
      <c r="J42" s="130"/>
      <c r="O42" s="7"/>
      <c r="P42" s="111"/>
      <c r="Q42" s="13"/>
      <c r="R42" s="7"/>
      <c r="S42" s="130"/>
      <c r="T42" s="7"/>
    </row>
    <row r="43" spans="1:41" s="118" customFormat="1" x14ac:dyDescent="0.2">
      <c r="C43" s="129"/>
      <c r="J43" s="130"/>
      <c r="O43" s="7"/>
      <c r="P43" s="111"/>
      <c r="Q43" s="13"/>
      <c r="R43" s="7"/>
      <c r="S43" s="130"/>
      <c r="T43" s="7"/>
    </row>
    <row r="44" spans="1:41" s="118" customFormat="1" x14ac:dyDescent="0.2">
      <c r="C44" s="129"/>
      <c r="J44" s="130"/>
      <c r="O44" s="7"/>
      <c r="P44" s="111"/>
      <c r="Q44" s="13"/>
      <c r="R44" s="7"/>
      <c r="S44" s="130"/>
      <c r="T44" s="7"/>
    </row>
    <row r="45" spans="1:41" s="118" customFormat="1" x14ac:dyDescent="0.2">
      <c r="C45" s="129"/>
      <c r="J45" s="130"/>
      <c r="O45" s="7"/>
      <c r="P45" s="111"/>
      <c r="Q45" s="13"/>
      <c r="R45" s="7"/>
      <c r="S45" s="130"/>
      <c r="T45" s="7"/>
    </row>
    <row r="46" spans="1:41" s="118" customFormat="1" x14ac:dyDescent="0.2">
      <c r="C46" s="129"/>
      <c r="J46" s="130"/>
      <c r="O46" s="7"/>
      <c r="P46" s="111"/>
      <c r="Q46" s="13"/>
      <c r="R46" s="7"/>
      <c r="S46" s="130"/>
      <c r="T46" s="7"/>
    </row>
    <row r="47" spans="1:41" s="118" customFormat="1" x14ac:dyDescent="0.2">
      <c r="C47" s="129"/>
      <c r="J47" s="130"/>
      <c r="O47" s="7"/>
      <c r="P47" s="111"/>
      <c r="Q47" s="13"/>
      <c r="R47" s="7"/>
      <c r="S47" s="130"/>
      <c r="T47" s="7"/>
    </row>
    <row r="48" spans="1:41" s="118" customFormat="1" x14ac:dyDescent="0.2">
      <c r="C48" s="129"/>
      <c r="J48" s="130"/>
      <c r="O48" s="7"/>
      <c r="P48" s="111"/>
      <c r="Q48" s="13"/>
      <c r="R48" s="7"/>
      <c r="S48" s="130"/>
      <c r="T48" s="7"/>
    </row>
    <row r="49" spans="3:20" s="118" customFormat="1" x14ac:dyDescent="0.2">
      <c r="C49" s="129"/>
      <c r="J49" s="130"/>
      <c r="O49" s="7"/>
      <c r="P49" s="111"/>
      <c r="Q49" s="13"/>
      <c r="R49" s="7"/>
      <c r="S49" s="130"/>
      <c r="T49" s="7"/>
    </row>
    <row r="50" spans="3:20" s="118" customFormat="1" x14ac:dyDescent="0.2">
      <c r="C50" s="129"/>
      <c r="J50" s="130"/>
      <c r="O50" s="7"/>
      <c r="P50" s="111"/>
      <c r="Q50" s="13"/>
      <c r="R50" s="7"/>
      <c r="S50" s="130"/>
      <c r="T50" s="7"/>
    </row>
    <row r="51" spans="3:20" s="118" customFormat="1" x14ac:dyDescent="0.2">
      <c r="C51" s="129"/>
      <c r="J51" s="130"/>
      <c r="O51" s="7"/>
      <c r="P51" s="111"/>
      <c r="Q51" s="13"/>
      <c r="R51" s="7"/>
      <c r="S51" s="130"/>
      <c r="T51" s="7"/>
    </row>
    <row r="52" spans="3:20" s="118" customFormat="1" x14ac:dyDescent="0.2">
      <c r="C52" s="129"/>
      <c r="J52" s="130"/>
      <c r="O52" s="7"/>
      <c r="P52" s="111"/>
      <c r="Q52" s="13"/>
      <c r="R52" s="7"/>
      <c r="S52" s="130"/>
      <c r="T52" s="7"/>
    </row>
    <row r="53" spans="3:20" s="118" customFormat="1" x14ac:dyDescent="0.2">
      <c r="C53" s="129"/>
      <c r="J53" s="130"/>
      <c r="O53" s="7"/>
      <c r="P53" s="111"/>
      <c r="Q53" s="13"/>
      <c r="R53" s="7"/>
      <c r="S53" s="130"/>
      <c r="T53" s="7"/>
    </row>
    <row r="54" spans="3:20" s="118" customFormat="1" x14ac:dyDescent="0.2">
      <c r="C54" s="129"/>
      <c r="J54" s="130"/>
      <c r="O54" s="7"/>
      <c r="P54" s="111"/>
      <c r="Q54" s="13"/>
      <c r="R54" s="7"/>
      <c r="S54" s="130"/>
      <c r="T54" s="7"/>
    </row>
    <row r="55" spans="3:20" s="118" customFormat="1" x14ac:dyDescent="0.2">
      <c r="C55" s="129"/>
      <c r="J55" s="130"/>
      <c r="O55" s="7"/>
      <c r="P55" s="111"/>
      <c r="Q55" s="13"/>
      <c r="R55" s="7"/>
      <c r="S55" s="130"/>
      <c r="T55" s="7"/>
    </row>
    <row r="56" spans="3:20" s="118" customFormat="1" x14ac:dyDescent="0.2">
      <c r="C56" s="129"/>
      <c r="J56" s="130"/>
      <c r="O56" s="7"/>
      <c r="P56" s="111"/>
      <c r="Q56" s="13"/>
      <c r="R56" s="7"/>
      <c r="S56" s="130"/>
      <c r="T56" s="7"/>
    </row>
    <row r="57" spans="3:20" s="118" customFormat="1" x14ac:dyDescent="0.2">
      <c r="C57" s="129"/>
      <c r="J57" s="130"/>
      <c r="O57" s="7"/>
      <c r="P57" s="111"/>
      <c r="Q57" s="13"/>
      <c r="R57" s="7"/>
      <c r="S57" s="130"/>
      <c r="T57" s="7"/>
    </row>
    <row r="58" spans="3:20" s="118" customFormat="1" x14ac:dyDescent="0.2">
      <c r="C58" s="129"/>
      <c r="J58" s="130"/>
      <c r="O58" s="7"/>
      <c r="P58" s="111"/>
      <c r="Q58" s="13"/>
      <c r="R58" s="7"/>
      <c r="S58" s="130"/>
      <c r="T58" s="7"/>
    </row>
    <row r="59" spans="3:20" s="118" customFormat="1" x14ac:dyDescent="0.2">
      <c r="C59" s="129"/>
      <c r="J59" s="130"/>
      <c r="O59" s="7"/>
      <c r="P59" s="111"/>
      <c r="Q59" s="13"/>
      <c r="R59" s="7"/>
      <c r="S59" s="130"/>
      <c r="T59" s="7"/>
    </row>
    <row r="60" spans="3:20" s="118" customFormat="1" x14ac:dyDescent="0.2">
      <c r="C60" s="129"/>
      <c r="J60" s="130"/>
      <c r="O60" s="7"/>
      <c r="P60" s="111"/>
      <c r="Q60" s="13"/>
      <c r="R60" s="7"/>
      <c r="S60" s="130"/>
      <c r="T60" s="7"/>
    </row>
    <row r="61" spans="3:20" s="118" customFormat="1" x14ac:dyDescent="0.2">
      <c r="C61" s="129"/>
      <c r="J61" s="130"/>
      <c r="O61" s="7"/>
      <c r="P61" s="111"/>
      <c r="Q61" s="13"/>
      <c r="R61" s="7"/>
      <c r="S61" s="130"/>
      <c r="T61" s="7"/>
    </row>
    <row r="62" spans="3:20" s="118" customFormat="1" x14ac:dyDescent="0.2">
      <c r="C62" s="129"/>
      <c r="J62" s="130"/>
      <c r="O62" s="7"/>
      <c r="P62" s="111"/>
      <c r="Q62" s="13"/>
      <c r="R62" s="7"/>
      <c r="S62" s="130"/>
      <c r="T62" s="7"/>
    </row>
    <row r="63" spans="3:20" s="118" customFormat="1" x14ac:dyDescent="0.2">
      <c r="C63" s="129"/>
      <c r="J63" s="130"/>
      <c r="O63" s="7"/>
      <c r="P63" s="111"/>
      <c r="Q63" s="13"/>
      <c r="R63" s="7"/>
      <c r="S63" s="130"/>
      <c r="T63" s="7"/>
    </row>
    <row r="64" spans="3:20" s="118" customFormat="1" x14ac:dyDescent="0.2">
      <c r="C64" s="129"/>
      <c r="J64" s="130"/>
      <c r="O64" s="7"/>
      <c r="P64" s="111"/>
      <c r="Q64" s="13"/>
      <c r="R64" s="7"/>
      <c r="S64" s="130"/>
      <c r="T64" s="7"/>
    </row>
    <row r="65" spans="3:20" s="118" customFormat="1" x14ac:dyDescent="0.2">
      <c r="C65" s="129"/>
      <c r="J65" s="130"/>
      <c r="O65" s="7"/>
      <c r="P65" s="111"/>
      <c r="Q65" s="13"/>
      <c r="R65" s="7"/>
      <c r="S65" s="130"/>
      <c r="T65" s="7"/>
    </row>
    <row r="66" spans="3:20" s="118" customFormat="1" x14ac:dyDescent="0.2">
      <c r="C66" s="129"/>
      <c r="J66" s="130"/>
      <c r="O66" s="7"/>
      <c r="P66" s="111"/>
      <c r="Q66" s="13"/>
      <c r="R66" s="7"/>
      <c r="S66" s="130"/>
      <c r="T66" s="7"/>
    </row>
    <row r="67" spans="3:20" s="118" customFormat="1" x14ac:dyDescent="0.2">
      <c r="C67" s="129"/>
      <c r="J67" s="130"/>
      <c r="O67" s="7"/>
      <c r="P67" s="111"/>
      <c r="Q67" s="13"/>
      <c r="R67" s="7"/>
      <c r="S67" s="130"/>
      <c r="T67" s="7"/>
    </row>
    <row r="68" spans="3:20" s="118" customFormat="1" x14ac:dyDescent="0.2">
      <c r="C68" s="129"/>
      <c r="J68" s="130"/>
      <c r="O68" s="7"/>
      <c r="P68" s="111"/>
      <c r="Q68" s="13"/>
      <c r="R68" s="7"/>
      <c r="S68" s="130"/>
      <c r="T68" s="7"/>
    </row>
    <row r="69" spans="3:20" s="118" customFormat="1" x14ac:dyDescent="0.2">
      <c r="C69" s="129"/>
      <c r="J69" s="130"/>
      <c r="O69" s="7"/>
      <c r="P69" s="111"/>
      <c r="Q69" s="13"/>
      <c r="R69" s="7"/>
      <c r="S69" s="130"/>
      <c r="T69" s="7"/>
    </row>
    <row r="70" spans="3:20" s="118" customFormat="1" x14ac:dyDescent="0.2">
      <c r="C70" s="129"/>
      <c r="J70" s="130"/>
      <c r="O70" s="7"/>
      <c r="P70" s="111"/>
      <c r="Q70" s="13"/>
      <c r="R70" s="7"/>
      <c r="S70" s="130"/>
      <c r="T70" s="7"/>
    </row>
    <row r="71" spans="3:20" s="118" customFormat="1" x14ac:dyDescent="0.2">
      <c r="C71" s="129"/>
      <c r="J71" s="130"/>
      <c r="O71" s="7"/>
      <c r="P71" s="111"/>
      <c r="Q71" s="13"/>
      <c r="R71" s="7"/>
      <c r="S71" s="130"/>
      <c r="T71" s="7"/>
    </row>
    <row r="72" spans="3:20" s="118" customFormat="1" x14ac:dyDescent="0.2">
      <c r="C72" s="129"/>
      <c r="J72" s="130"/>
      <c r="O72" s="7"/>
      <c r="P72" s="111"/>
      <c r="Q72" s="13"/>
      <c r="R72" s="7"/>
      <c r="S72" s="130"/>
      <c r="T72" s="7"/>
    </row>
    <row r="73" spans="3:20" s="118" customFormat="1" x14ac:dyDescent="0.2">
      <c r="C73" s="129"/>
      <c r="J73" s="130"/>
      <c r="O73" s="7"/>
      <c r="P73" s="111"/>
      <c r="Q73" s="13"/>
      <c r="R73" s="7"/>
      <c r="S73" s="130"/>
      <c r="T73" s="7"/>
    </row>
    <row r="74" spans="3:20" s="118" customFormat="1" x14ac:dyDescent="0.2">
      <c r="C74" s="129"/>
      <c r="J74" s="130"/>
      <c r="O74" s="7"/>
      <c r="P74" s="111"/>
      <c r="Q74" s="13"/>
      <c r="R74" s="7"/>
      <c r="S74" s="130"/>
      <c r="T74" s="7"/>
    </row>
    <row r="75" spans="3:20" s="118" customFormat="1" x14ac:dyDescent="0.2">
      <c r="C75" s="129"/>
      <c r="J75" s="130"/>
      <c r="O75" s="7"/>
      <c r="P75" s="111"/>
      <c r="Q75" s="13"/>
      <c r="R75" s="7"/>
      <c r="S75" s="130"/>
      <c r="T75" s="7"/>
    </row>
    <row r="76" spans="3:20" s="118" customFormat="1" x14ac:dyDescent="0.2">
      <c r="C76" s="129"/>
      <c r="J76" s="130"/>
      <c r="O76" s="7"/>
      <c r="P76" s="111"/>
      <c r="Q76" s="13"/>
      <c r="R76" s="7"/>
      <c r="S76" s="130"/>
      <c r="T76" s="7"/>
    </row>
    <row r="77" spans="3:20" s="118" customFormat="1" x14ac:dyDescent="0.2">
      <c r="C77" s="129"/>
      <c r="J77" s="130"/>
      <c r="O77" s="7"/>
      <c r="P77" s="111"/>
      <c r="Q77" s="13"/>
      <c r="R77" s="7"/>
      <c r="S77" s="130"/>
      <c r="T77" s="7"/>
    </row>
    <row r="78" spans="3:20" s="118" customFormat="1" x14ac:dyDescent="0.2">
      <c r="C78" s="129"/>
      <c r="J78" s="130"/>
      <c r="O78" s="7"/>
      <c r="P78" s="111"/>
      <c r="Q78" s="13"/>
      <c r="R78" s="7"/>
      <c r="S78" s="130"/>
      <c r="T78" s="7"/>
    </row>
    <row r="79" spans="3:20" s="118" customFormat="1" x14ac:dyDescent="0.2">
      <c r="C79" s="129"/>
      <c r="J79" s="130"/>
      <c r="O79" s="7"/>
      <c r="P79" s="111"/>
      <c r="Q79" s="13"/>
      <c r="R79" s="7"/>
      <c r="S79" s="130"/>
      <c r="T79" s="7"/>
    </row>
    <row r="80" spans="3:20" s="118" customFormat="1" x14ac:dyDescent="0.2">
      <c r="C80" s="129"/>
      <c r="J80" s="130"/>
      <c r="O80" s="7"/>
      <c r="P80" s="111"/>
      <c r="Q80" s="13"/>
      <c r="R80" s="7"/>
      <c r="S80" s="130"/>
      <c r="T80" s="7"/>
    </row>
    <row r="81" spans="3:20" s="118" customFormat="1" x14ac:dyDescent="0.2">
      <c r="C81" s="129"/>
      <c r="J81" s="130"/>
      <c r="O81" s="7"/>
      <c r="P81" s="111"/>
      <c r="Q81" s="13"/>
      <c r="R81" s="7"/>
      <c r="S81" s="130"/>
      <c r="T81" s="7"/>
    </row>
    <row r="82" spans="3:20" s="118" customFormat="1" x14ac:dyDescent="0.2">
      <c r="C82" s="129"/>
      <c r="J82" s="130"/>
      <c r="O82" s="7"/>
      <c r="P82" s="111"/>
      <c r="Q82" s="13"/>
      <c r="R82" s="7"/>
      <c r="S82" s="130"/>
      <c r="T82" s="7"/>
    </row>
    <row r="83" spans="3:20" s="118" customFormat="1" x14ac:dyDescent="0.2">
      <c r="C83" s="129"/>
      <c r="J83" s="130"/>
      <c r="O83" s="7"/>
      <c r="P83" s="111"/>
      <c r="Q83" s="13"/>
      <c r="R83" s="7"/>
      <c r="S83" s="130"/>
      <c r="T83" s="7"/>
    </row>
    <row r="84" spans="3:20" s="118" customFormat="1" x14ac:dyDescent="0.2">
      <c r="C84" s="129"/>
      <c r="J84" s="130"/>
      <c r="O84" s="7"/>
      <c r="P84" s="111"/>
      <c r="Q84" s="13"/>
      <c r="R84" s="7"/>
      <c r="S84" s="130"/>
      <c r="T84" s="7"/>
    </row>
    <row r="85" spans="3:20" s="118" customFormat="1" x14ac:dyDescent="0.2">
      <c r="C85" s="129"/>
      <c r="J85" s="130"/>
      <c r="O85" s="7"/>
      <c r="P85" s="111"/>
      <c r="Q85" s="13"/>
      <c r="R85" s="7"/>
      <c r="S85" s="130"/>
      <c r="T85" s="7"/>
    </row>
    <row r="86" spans="3:20" s="118" customFormat="1" x14ac:dyDescent="0.2">
      <c r="C86" s="129"/>
      <c r="J86" s="130"/>
      <c r="O86" s="7"/>
      <c r="P86" s="111"/>
      <c r="Q86" s="13"/>
      <c r="R86" s="7"/>
      <c r="S86" s="130"/>
      <c r="T86" s="117"/>
    </row>
    <row r="87" spans="3:20" s="118" customFormat="1" x14ac:dyDescent="0.2">
      <c r="C87" s="129"/>
      <c r="J87" s="130"/>
      <c r="O87" s="7"/>
      <c r="P87" s="111"/>
      <c r="Q87" s="13"/>
      <c r="R87" s="7"/>
      <c r="S87" s="130"/>
      <c r="T87" s="117"/>
    </row>
    <row r="88" spans="3:20" s="118" customFormat="1" x14ac:dyDescent="0.2">
      <c r="C88" s="129"/>
      <c r="J88" s="130"/>
      <c r="O88" s="7"/>
      <c r="P88" s="111"/>
      <c r="Q88" s="13"/>
      <c r="R88" s="7"/>
      <c r="S88" s="130"/>
      <c r="T88" s="117"/>
    </row>
    <row r="89" spans="3:20" s="118" customFormat="1" x14ac:dyDescent="0.2">
      <c r="C89" s="129"/>
      <c r="J89" s="130"/>
      <c r="O89" s="7"/>
      <c r="P89" s="111"/>
      <c r="Q89" s="13"/>
      <c r="R89" s="7"/>
      <c r="S89" s="130"/>
      <c r="T89" s="117"/>
    </row>
    <row r="90" spans="3:20" s="118" customFormat="1" x14ac:dyDescent="0.2">
      <c r="C90" s="129"/>
      <c r="J90" s="130"/>
      <c r="O90" s="7"/>
      <c r="P90" s="111"/>
      <c r="Q90" s="13"/>
      <c r="R90" s="7"/>
      <c r="S90" s="130"/>
      <c r="T90" s="117"/>
    </row>
    <row r="91" spans="3:20" s="118" customFormat="1" x14ac:dyDescent="0.2">
      <c r="C91" s="129"/>
      <c r="J91" s="130"/>
      <c r="O91" s="7"/>
      <c r="P91" s="111"/>
      <c r="Q91" s="13"/>
      <c r="R91" s="7"/>
      <c r="S91" s="130"/>
      <c r="T91" s="117"/>
    </row>
    <row r="92" spans="3:20" s="94" customFormat="1" x14ac:dyDescent="0.2">
      <c r="C92" s="129"/>
      <c r="J92" s="131"/>
      <c r="O92" s="7"/>
      <c r="P92" s="132"/>
      <c r="Q92" s="13"/>
      <c r="R92" s="7"/>
      <c r="S92" s="131"/>
      <c r="T92" s="117"/>
    </row>
    <row r="93" spans="3:20" s="94" customFormat="1" x14ac:dyDescent="0.2">
      <c r="C93" s="129"/>
      <c r="J93" s="131"/>
      <c r="O93" s="7"/>
      <c r="P93" s="132"/>
      <c r="Q93" s="13"/>
      <c r="R93" s="7"/>
      <c r="S93" s="131"/>
      <c r="T93" s="117"/>
    </row>
    <row r="94" spans="3:20" s="94" customFormat="1" x14ac:dyDescent="0.2">
      <c r="C94" s="129"/>
      <c r="J94" s="131"/>
      <c r="O94" s="7"/>
      <c r="P94" s="132"/>
      <c r="Q94" s="13"/>
      <c r="R94" s="7"/>
      <c r="S94" s="131"/>
      <c r="T94" s="117"/>
    </row>
    <row r="95" spans="3:20" s="94" customFormat="1" x14ac:dyDescent="0.2">
      <c r="C95" s="129"/>
      <c r="J95" s="131"/>
      <c r="O95" s="7"/>
      <c r="P95" s="132"/>
      <c r="Q95" s="13"/>
      <c r="R95" s="7"/>
      <c r="S95" s="131"/>
      <c r="T95" s="117"/>
    </row>
    <row r="96" spans="3:20" s="94" customFormat="1" x14ac:dyDescent="0.2">
      <c r="C96" s="129"/>
      <c r="J96" s="131"/>
      <c r="O96" s="7"/>
      <c r="P96" s="132"/>
      <c r="Q96" s="13"/>
      <c r="R96" s="7"/>
      <c r="S96" s="131"/>
      <c r="T96" s="117"/>
    </row>
    <row r="97" spans="3:19" s="94" customFormat="1" x14ac:dyDescent="0.2">
      <c r="C97" s="129"/>
      <c r="J97" s="131"/>
      <c r="O97" s="7"/>
      <c r="P97" s="132"/>
      <c r="Q97" s="13"/>
      <c r="R97" s="7"/>
      <c r="S97" s="131"/>
    </row>
    <row r="98" spans="3:19" s="94" customFormat="1" x14ac:dyDescent="0.2">
      <c r="C98" s="129"/>
      <c r="J98" s="131"/>
      <c r="O98" s="7"/>
      <c r="P98" s="132"/>
      <c r="Q98" s="13"/>
      <c r="R98" s="7"/>
      <c r="S98" s="131"/>
    </row>
    <row r="99" spans="3:19" s="94" customFormat="1" x14ac:dyDescent="0.2">
      <c r="C99" s="129"/>
      <c r="J99" s="131"/>
      <c r="O99" s="7"/>
      <c r="P99" s="132"/>
      <c r="Q99" s="13"/>
      <c r="R99" s="7"/>
      <c r="S99" s="131"/>
    </row>
    <row r="100" spans="3:19" s="94" customFormat="1" x14ac:dyDescent="0.2">
      <c r="C100" s="129"/>
      <c r="J100" s="131"/>
      <c r="O100" s="7"/>
      <c r="P100" s="132"/>
      <c r="Q100" s="13"/>
      <c r="R100" s="7"/>
      <c r="S100" s="131"/>
    </row>
    <row r="101" spans="3:19" s="94" customFormat="1" x14ac:dyDescent="0.2">
      <c r="C101" s="129"/>
      <c r="J101" s="131"/>
      <c r="O101" s="7"/>
      <c r="P101" s="132"/>
      <c r="Q101" s="13"/>
      <c r="R101" s="7"/>
      <c r="S101" s="131"/>
    </row>
    <row r="102" spans="3:19" s="94" customFormat="1" x14ac:dyDescent="0.2">
      <c r="C102" s="129"/>
      <c r="J102" s="131"/>
      <c r="O102" s="7"/>
      <c r="P102" s="132"/>
      <c r="Q102" s="13"/>
      <c r="R102" s="7"/>
      <c r="S102" s="131"/>
    </row>
    <row r="103" spans="3:19" s="94" customFormat="1" x14ac:dyDescent="0.2">
      <c r="C103" s="129"/>
      <c r="J103" s="131"/>
      <c r="O103" s="7"/>
      <c r="P103" s="132"/>
      <c r="Q103" s="13"/>
      <c r="R103" s="7"/>
      <c r="S103" s="131"/>
    </row>
    <row r="104" spans="3:19" s="94" customFormat="1" x14ac:dyDescent="0.2">
      <c r="C104" s="129"/>
      <c r="J104" s="131"/>
      <c r="O104" s="7"/>
      <c r="P104" s="132"/>
      <c r="Q104" s="13"/>
      <c r="R104" s="7"/>
      <c r="S104" s="131"/>
    </row>
    <row r="105" spans="3:19" s="94" customFormat="1" x14ac:dyDescent="0.2">
      <c r="C105" s="129"/>
      <c r="J105" s="131"/>
      <c r="O105" s="7"/>
      <c r="P105" s="132"/>
      <c r="Q105" s="13"/>
      <c r="R105" s="7"/>
      <c r="S105" s="131"/>
    </row>
    <row r="106" spans="3:19" s="94" customFormat="1" x14ac:dyDescent="0.2">
      <c r="C106" s="129"/>
      <c r="J106" s="131"/>
      <c r="O106" s="7"/>
      <c r="P106" s="132"/>
      <c r="Q106" s="13"/>
      <c r="R106" s="7"/>
      <c r="S106" s="131"/>
    </row>
    <row r="107" spans="3:19" s="94" customFormat="1" x14ac:dyDescent="0.2">
      <c r="C107" s="129"/>
      <c r="J107" s="131"/>
      <c r="O107" s="7"/>
      <c r="P107" s="132"/>
      <c r="Q107" s="13"/>
      <c r="R107" s="7"/>
      <c r="S107" s="131"/>
    </row>
    <row r="108" spans="3:19" s="94" customFormat="1" x14ac:dyDescent="0.2">
      <c r="C108" s="129"/>
      <c r="J108" s="131"/>
      <c r="O108" s="7"/>
      <c r="P108" s="132"/>
      <c r="Q108" s="13"/>
      <c r="R108" s="7"/>
      <c r="S108" s="131"/>
    </row>
    <row r="109" spans="3:19" s="94" customFormat="1" x14ac:dyDescent="0.2">
      <c r="C109" s="129"/>
      <c r="J109" s="131"/>
      <c r="O109" s="7"/>
      <c r="P109" s="132"/>
      <c r="Q109" s="13"/>
      <c r="R109" s="7"/>
      <c r="S109" s="131"/>
    </row>
    <row r="110" spans="3:19" s="94" customFormat="1" x14ac:dyDescent="0.2">
      <c r="C110" s="129"/>
      <c r="J110" s="131"/>
      <c r="O110" s="7"/>
      <c r="P110" s="132"/>
      <c r="Q110" s="13"/>
      <c r="R110" s="7"/>
      <c r="S110" s="131"/>
    </row>
    <row r="111" spans="3:19" s="94" customFormat="1" x14ac:dyDescent="0.2">
      <c r="C111" s="129"/>
      <c r="J111" s="131"/>
      <c r="O111" s="7"/>
      <c r="P111" s="132"/>
      <c r="Q111" s="13"/>
      <c r="R111" s="7"/>
      <c r="S111" s="131"/>
    </row>
    <row r="112" spans="3:19" s="94" customFormat="1" x14ac:dyDescent="0.2">
      <c r="C112" s="129"/>
      <c r="J112" s="131"/>
      <c r="O112" s="7"/>
      <c r="P112" s="132"/>
      <c r="Q112" s="13"/>
      <c r="R112" s="7"/>
      <c r="S112" s="131"/>
    </row>
    <row r="113" spans="3:19" s="94" customFormat="1" x14ac:dyDescent="0.2">
      <c r="C113" s="129"/>
      <c r="J113" s="131"/>
      <c r="O113" s="7"/>
      <c r="P113" s="132"/>
      <c r="Q113" s="13"/>
      <c r="R113" s="7"/>
      <c r="S113" s="131"/>
    </row>
    <row r="114" spans="3:19" s="94" customFormat="1" x14ac:dyDescent="0.2">
      <c r="C114" s="129"/>
      <c r="J114" s="131"/>
      <c r="O114" s="7"/>
      <c r="P114" s="132"/>
      <c r="Q114" s="13"/>
      <c r="R114" s="7"/>
      <c r="S114" s="131"/>
    </row>
    <row r="115" spans="3:19" s="94" customFormat="1" x14ac:dyDescent="0.2">
      <c r="C115" s="129"/>
      <c r="J115" s="131"/>
      <c r="O115" s="7"/>
      <c r="P115" s="132"/>
      <c r="Q115" s="13"/>
      <c r="R115" s="7"/>
      <c r="S115" s="131"/>
    </row>
    <row r="116" spans="3:19" s="94" customFormat="1" x14ac:dyDescent="0.2">
      <c r="C116" s="129"/>
      <c r="J116" s="131"/>
      <c r="O116" s="7"/>
      <c r="P116" s="132"/>
      <c r="Q116" s="13"/>
      <c r="R116" s="7"/>
      <c r="S116" s="131"/>
    </row>
    <row r="117" spans="3:19" s="94" customFormat="1" x14ac:dyDescent="0.2">
      <c r="C117" s="129"/>
      <c r="J117" s="131"/>
      <c r="O117" s="7"/>
      <c r="P117" s="132"/>
      <c r="Q117" s="13"/>
      <c r="R117" s="7"/>
      <c r="S117" s="131"/>
    </row>
    <row r="118" spans="3:19" s="94" customFormat="1" x14ac:dyDescent="0.2">
      <c r="C118" s="129"/>
      <c r="J118" s="131"/>
      <c r="O118" s="7"/>
      <c r="P118" s="132"/>
      <c r="Q118" s="13"/>
      <c r="R118" s="7"/>
      <c r="S118" s="131"/>
    </row>
    <row r="119" spans="3:19" s="94" customFormat="1" x14ac:dyDescent="0.2">
      <c r="C119" s="129"/>
      <c r="J119" s="131"/>
      <c r="O119" s="7"/>
      <c r="P119" s="132"/>
      <c r="Q119" s="13"/>
      <c r="R119" s="7"/>
      <c r="S119" s="131"/>
    </row>
    <row r="120" spans="3:19" s="94" customFormat="1" x14ac:dyDescent="0.2">
      <c r="C120" s="129"/>
      <c r="J120" s="131"/>
      <c r="O120" s="7"/>
      <c r="P120" s="132"/>
      <c r="Q120" s="13"/>
      <c r="R120" s="7"/>
      <c r="S120" s="131"/>
    </row>
    <row r="121" spans="3:19" s="94" customFormat="1" x14ac:dyDescent="0.2">
      <c r="C121" s="129"/>
      <c r="J121" s="131"/>
      <c r="O121" s="7"/>
      <c r="P121" s="132"/>
      <c r="Q121" s="13"/>
      <c r="R121" s="7"/>
      <c r="S121" s="131"/>
    </row>
    <row r="122" spans="3:19" s="94" customFormat="1" x14ac:dyDescent="0.2">
      <c r="C122" s="129"/>
      <c r="J122" s="131"/>
      <c r="O122" s="7"/>
      <c r="P122" s="132"/>
      <c r="Q122" s="13"/>
      <c r="R122" s="7"/>
      <c r="S122" s="131"/>
    </row>
    <row r="123" spans="3:19" s="94" customFormat="1" x14ac:dyDescent="0.2">
      <c r="C123" s="129"/>
      <c r="J123" s="131"/>
      <c r="O123" s="7"/>
      <c r="P123" s="132"/>
      <c r="Q123" s="13"/>
      <c r="R123" s="7"/>
      <c r="S123" s="131"/>
    </row>
    <row r="124" spans="3:19" s="94" customFormat="1" x14ac:dyDescent="0.2">
      <c r="C124" s="129"/>
      <c r="J124" s="131"/>
      <c r="O124" s="7"/>
      <c r="P124" s="132"/>
      <c r="Q124" s="13"/>
      <c r="R124" s="7"/>
      <c r="S124" s="131"/>
    </row>
    <row r="125" spans="3:19" s="94" customFormat="1" x14ac:dyDescent="0.2">
      <c r="C125" s="129"/>
      <c r="J125" s="131"/>
      <c r="O125" s="7"/>
      <c r="P125" s="132"/>
      <c r="Q125" s="13"/>
      <c r="R125" s="7"/>
      <c r="S125" s="131"/>
    </row>
    <row r="126" spans="3:19" s="94" customFormat="1" x14ac:dyDescent="0.2">
      <c r="C126" s="129"/>
      <c r="J126" s="131"/>
      <c r="O126" s="7"/>
      <c r="P126" s="132"/>
      <c r="Q126" s="13"/>
      <c r="R126" s="7"/>
      <c r="S126" s="131"/>
    </row>
    <row r="127" spans="3:19" s="94" customFormat="1" x14ac:dyDescent="0.2">
      <c r="C127" s="129"/>
      <c r="J127" s="131"/>
      <c r="O127" s="7"/>
      <c r="P127" s="132"/>
      <c r="Q127" s="13"/>
      <c r="R127" s="7"/>
      <c r="S127" s="131"/>
    </row>
    <row r="128" spans="3:19" s="94" customFormat="1" x14ac:dyDescent="0.2">
      <c r="C128" s="129"/>
      <c r="J128" s="131"/>
      <c r="O128" s="7"/>
      <c r="P128" s="132"/>
      <c r="Q128" s="13"/>
      <c r="R128" s="7"/>
      <c r="S128" s="131"/>
    </row>
    <row r="129" spans="3:19" s="94" customFormat="1" x14ac:dyDescent="0.2">
      <c r="C129" s="129"/>
      <c r="J129" s="131"/>
      <c r="O129" s="7"/>
      <c r="P129" s="132"/>
      <c r="Q129" s="13"/>
      <c r="R129" s="7"/>
      <c r="S129" s="131"/>
    </row>
    <row r="130" spans="3:19" s="94" customFormat="1" x14ac:dyDescent="0.2">
      <c r="C130" s="129"/>
      <c r="J130" s="131"/>
      <c r="O130" s="7"/>
      <c r="P130" s="132"/>
      <c r="Q130" s="13"/>
      <c r="R130" s="7"/>
      <c r="S130" s="131"/>
    </row>
    <row r="131" spans="3:19" s="94" customFormat="1" x14ac:dyDescent="0.2">
      <c r="C131" s="129"/>
      <c r="J131" s="131"/>
      <c r="O131" s="7"/>
      <c r="P131" s="132"/>
      <c r="Q131" s="13"/>
      <c r="R131" s="7"/>
      <c r="S131" s="131"/>
    </row>
    <row r="132" spans="3:19" s="94" customFormat="1" x14ac:dyDescent="0.2">
      <c r="C132" s="129"/>
      <c r="J132" s="131"/>
      <c r="O132" s="7"/>
      <c r="P132" s="132"/>
      <c r="Q132" s="13"/>
      <c r="R132" s="7"/>
      <c r="S132" s="131"/>
    </row>
    <row r="133" spans="3:19" s="94" customFormat="1" x14ac:dyDescent="0.2">
      <c r="C133" s="129"/>
      <c r="J133" s="131"/>
      <c r="O133" s="7"/>
      <c r="P133" s="132"/>
      <c r="Q133" s="13"/>
      <c r="R133" s="7"/>
      <c r="S133" s="131"/>
    </row>
    <row r="134" spans="3:19" s="94" customFormat="1" x14ac:dyDescent="0.2">
      <c r="C134" s="129"/>
      <c r="J134" s="131"/>
      <c r="O134" s="7"/>
      <c r="P134" s="132"/>
      <c r="Q134" s="13"/>
      <c r="R134" s="7"/>
      <c r="S134" s="131"/>
    </row>
    <row r="135" spans="3:19" s="94" customFormat="1" x14ac:dyDescent="0.2">
      <c r="C135" s="129"/>
      <c r="J135" s="131"/>
      <c r="O135" s="7"/>
      <c r="P135" s="132"/>
      <c r="Q135" s="13"/>
      <c r="R135" s="7"/>
      <c r="S135" s="131"/>
    </row>
    <row r="136" spans="3:19" s="94" customFormat="1" x14ac:dyDescent="0.2">
      <c r="C136" s="129"/>
      <c r="J136" s="131"/>
      <c r="O136" s="7"/>
      <c r="P136" s="132"/>
      <c r="Q136" s="13"/>
      <c r="R136" s="7"/>
      <c r="S136" s="131"/>
    </row>
    <row r="137" spans="3:19" s="94" customFormat="1" x14ac:dyDescent="0.2">
      <c r="C137" s="129"/>
      <c r="J137" s="131"/>
      <c r="O137" s="7"/>
      <c r="P137" s="132"/>
      <c r="Q137" s="13"/>
      <c r="R137" s="7"/>
      <c r="S137" s="131"/>
    </row>
    <row r="138" spans="3:19" s="94" customFormat="1" x14ac:dyDescent="0.2">
      <c r="C138" s="129"/>
      <c r="J138" s="131"/>
      <c r="O138" s="7"/>
      <c r="P138" s="132"/>
      <c r="Q138" s="13"/>
      <c r="R138" s="7"/>
      <c r="S138" s="131"/>
    </row>
    <row r="139" spans="3:19" s="94" customFormat="1" x14ac:dyDescent="0.2">
      <c r="C139" s="129"/>
      <c r="J139" s="131"/>
      <c r="O139" s="7"/>
      <c r="P139" s="132"/>
      <c r="Q139" s="13"/>
      <c r="R139" s="7"/>
      <c r="S139" s="131"/>
    </row>
    <row r="140" spans="3:19" s="94" customFormat="1" x14ac:dyDescent="0.2">
      <c r="C140" s="129"/>
      <c r="J140" s="131"/>
      <c r="O140" s="7"/>
      <c r="P140" s="132"/>
      <c r="Q140" s="13"/>
      <c r="R140" s="7"/>
      <c r="S140" s="131"/>
    </row>
    <row r="141" spans="3:19" s="94" customFormat="1" x14ac:dyDescent="0.2">
      <c r="C141" s="129"/>
      <c r="J141" s="131"/>
      <c r="O141" s="7"/>
      <c r="P141" s="132"/>
      <c r="Q141" s="13"/>
      <c r="R141" s="7"/>
      <c r="S141" s="131"/>
    </row>
    <row r="142" spans="3:19" s="94" customFormat="1" x14ac:dyDescent="0.2">
      <c r="C142" s="129"/>
      <c r="J142" s="131"/>
      <c r="O142" s="7"/>
      <c r="P142" s="132"/>
      <c r="Q142" s="13"/>
      <c r="R142" s="7"/>
      <c r="S142" s="131"/>
    </row>
    <row r="143" spans="3:19" s="94" customFormat="1" x14ac:dyDescent="0.2">
      <c r="C143" s="129"/>
      <c r="J143" s="131"/>
      <c r="O143" s="7"/>
      <c r="P143" s="132"/>
      <c r="Q143" s="13"/>
      <c r="R143" s="7"/>
      <c r="S143" s="131"/>
    </row>
    <row r="144" spans="3:19" s="94" customFormat="1" x14ac:dyDescent="0.2">
      <c r="C144" s="129"/>
      <c r="J144" s="131"/>
      <c r="O144" s="7"/>
      <c r="P144" s="132"/>
      <c r="Q144" s="13"/>
      <c r="R144" s="7"/>
      <c r="S144" s="131"/>
    </row>
    <row r="145" spans="3:19" s="94" customFormat="1" x14ac:dyDescent="0.2">
      <c r="C145" s="129"/>
      <c r="J145" s="131"/>
      <c r="O145" s="7"/>
      <c r="P145" s="132"/>
      <c r="Q145" s="13"/>
      <c r="R145" s="7"/>
      <c r="S145" s="131"/>
    </row>
    <row r="146" spans="3:19" s="94" customFormat="1" x14ac:dyDescent="0.2">
      <c r="C146" s="129"/>
      <c r="J146" s="131"/>
      <c r="O146" s="7"/>
      <c r="P146" s="132"/>
      <c r="Q146" s="13"/>
      <c r="R146" s="7"/>
      <c r="S146" s="131"/>
    </row>
    <row r="147" spans="3:19" s="94" customFormat="1" x14ac:dyDescent="0.2">
      <c r="C147" s="129"/>
      <c r="J147" s="131"/>
      <c r="O147" s="7"/>
      <c r="P147" s="132"/>
      <c r="Q147" s="13"/>
      <c r="R147" s="7"/>
      <c r="S147" s="131"/>
    </row>
    <row r="148" spans="3:19" s="94" customFormat="1" x14ac:dyDescent="0.2">
      <c r="C148" s="129"/>
      <c r="J148" s="131"/>
      <c r="O148" s="7"/>
      <c r="P148" s="132"/>
      <c r="Q148" s="13"/>
      <c r="R148" s="7"/>
      <c r="S148" s="131"/>
    </row>
    <row r="149" spans="3:19" s="94" customFormat="1" x14ac:dyDescent="0.2">
      <c r="C149" s="129"/>
      <c r="J149" s="131"/>
      <c r="O149" s="7"/>
      <c r="P149" s="132"/>
      <c r="Q149" s="13"/>
      <c r="R149" s="7"/>
      <c r="S149" s="131"/>
    </row>
    <row r="150" spans="3:19" s="94" customFormat="1" x14ac:dyDescent="0.2">
      <c r="C150" s="129"/>
      <c r="J150" s="131"/>
      <c r="O150" s="7"/>
      <c r="P150" s="132"/>
      <c r="Q150" s="13"/>
      <c r="R150" s="7"/>
      <c r="S150" s="131"/>
    </row>
    <row r="151" spans="3:19" s="94" customFormat="1" x14ac:dyDescent="0.2">
      <c r="C151" s="129"/>
      <c r="J151" s="131"/>
      <c r="O151" s="7"/>
      <c r="P151" s="132"/>
      <c r="Q151" s="13"/>
      <c r="R151" s="7"/>
      <c r="S151" s="131"/>
    </row>
    <row r="152" spans="3:19" s="94" customFormat="1" x14ac:dyDescent="0.2">
      <c r="C152" s="129"/>
      <c r="J152" s="131"/>
      <c r="O152" s="7"/>
      <c r="P152" s="132"/>
      <c r="Q152" s="13"/>
      <c r="R152" s="7"/>
      <c r="S152" s="131"/>
    </row>
    <row r="153" spans="3:19" s="94" customFormat="1" x14ac:dyDescent="0.2">
      <c r="C153" s="129"/>
      <c r="J153" s="131"/>
      <c r="O153" s="7"/>
      <c r="P153" s="132"/>
      <c r="Q153" s="13"/>
      <c r="R153" s="7"/>
      <c r="S153" s="131"/>
    </row>
    <row r="154" spans="3:19" s="94" customFormat="1" x14ac:dyDescent="0.2">
      <c r="C154" s="129"/>
      <c r="J154" s="131"/>
      <c r="O154" s="7"/>
      <c r="P154" s="132"/>
      <c r="Q154" s="13"/>
      <c r="R154" s="7"/>
      <c r="S154" s="131"/>
    </row>
    <row r="155" spans="3:19" s="94" customFormat="1" x14ac:dyDescent="0.2">
      <c r="C155" s="129"/>
      <c r="J155" s="131"/>
      <c r="O155" s="7"/>
      <c r="P155" s="132"/>
      <c r="Q155" s="13"/>
      <c r="R155" s="7"/>
      <c r="S155" s="131"/>
    </row>
    <row r="156" spans="3:19" s="94" customFormat="1" x14ac:dyDescent="0.2">
      <c r="C156" s="129"/>
      <c r="J156" s="131"/>
      <c r="O156" s="7"/>
      <c r="P156" s="132"/>
      <c r="Q156" s="13"/>
      <c r="R156" s="7"/>
      <c r="S156" s="131"/>
    </row>
    <row r="157" spans="3:19" s="94" customFormat="1" x14ac:dyDescent="0.2">
      <c r="C157" s="129"/>
      <c r="J157" s="131"/>
      <c r="O157" s="7"/>
      <c r="P157" s="132"/>
      <c r="Q157" s="13"/>
      <c r="R157" s="7"/>
      <c r="S157" s="131"/>
    </row>
    <row r="158" spans="3:19" s="94" customFormat="1" x14ac:dyDescent="0.2">
      <c r="C158" s="129"/>
      <c r="J158" s="131"/>
      <c r="O158" s="7"/>
      <c r="P158" s="132"/>
      <c r="Q158" s="13"/>
      <c r="R158" s="7"/>
      <c r="S158" s="131"/>
    </row>
    <row r="159" spans="3:19" s="94" customFormat="1" x14ac:dyDescent="0.2">
      <c r="C159" s="129"/>
      <c r="J159" s="131"/>
      <c r="O159" s="7"/>
      <c r="P159" s="132"/>
      <c r="Q159" s="13"/>
      <c r="R159" s="7"/>
      <c r="S159" s="131"/>
    </row>
    <row r="160" spans="3:19" s="94" customFormat="1" x14ac:dyDescent="0.2">
      <c r="C160" s="129"/>
      <c r="J160" s="131"/>
      <c r="O160" s="7"/>
      <c r="P160" s="132"/>
      <c r="Q160" s="13"/>
      <c r="R160" s="7"/>
      <c r="S160" s="131"/>
    </row>
    <row r="161" spans="3:19" s="94" customFormat="1" x14ac:dyDescent="0.2">
      <c r="C161" s="129"/>
      <c r="J161" s="131"/>
      <c r="O161" s="7"/>
      <c r="P161" s="132"/>
      <c r="Q161" s="13"/>
      <c r="R161" s="7"/>
      <c r="S161" s="131"/>
    </row>
    <row r="162" spans="3:19" s="94" customFormat="1" x14ac:dyDescent="0.2">
      <c r="C162" s="129"/>
      <c r="J162" s="131"/>
      <c r="O162" s="7"/>
      <c r="P162" s="132"/>
      <c r="Q162" s="13"/>
      <c r="R162" s="7"/>
      <c r="S162" s="131"/>
    </row>
    <row r="163" spans="3:19" s="94" customFormat="1" x14ac:dyDescent="0.2">
      <c r="C163" s="129"/>
      <c r="J163" s="131"/>
      <c r="O163" s="7"/>
      <c r="P163" s="132"/>
      <c r="Q163" s="13"/>
      <c r="R163" s="7"/>
      <c r="S163" s="131"/>
    </row>
    <row r="164" spans="3:19" s="94" customFormat="1" x14ac:dyDescent="0.2">
      <c r="C164" s="129"/>
      <c r="J164" s="131"/>
      <c r="O164" s="7"/>
      <c r="P164" s="132"/>
      <c r="Q164" s="13"/>
      <c r="R164" s="7"/>
      <c r="S164" s="131"/>
    </row>
    <row r="165" spans="3:19" s="94" customFormat="1" x14ac:dyDescent="0.2">
      <c r="C165" s="129"/>
      <c r="J165" s="131"/>
      <c r="O165" s="7"/>
      <c r="P165" s="132"/>
      <c r="Q165" s="13"/>
      <c r="R165" s="7"/>
      <c r="S165" s="131"/>
    </row>
    <row r="166" spans="3:19" s="94" customFormat="1" x14ac:dyDescent="0.2">
      <c r="C166" s="129"/>
      <c r="J166" s="131"/>
      <c r="O166" s="7"/>
      <c r="P166" s="132"/>
      <c r="Q166" s="13"/>
      <c r="R166" s="7"/>
      <c r="S166" s="131"/>
    </row>
    <row r="167" spans="3:19" s="94" customFormat="1" x14ac:dyDescent="0.2">
      <c r="C167" s="129"/>
      <c r="J167" s="131"/>
      <c r="O167" s="7"/>
      <c r="P167" s="132"/>
      <c r="Q167" s="13"/>
      <c r="R167" s="7"/>
      <c r="S167" s="131"/>
    </row>
    <row r="168" spans="3:19" s="94" customFormat="1" x14ac:dyDescent="0.2">
      <c r="C168" s="129"/>
      <c r="J168" s="131"/>
      <c r="O168" s="7"/>
      <c r="P168" s="132"/>
      <c r="Q168" s="13"/>
      <c r="R168" s="7"/>
      <c r="S168" s="131"/>
    </row>
    <row r="169" spans="3:19" s="94" customFormat="1" x14ac:dyDescent="0.2">
      <c r="C169" s="129"/>
      <c r="J169" s="131"/>
      <c r="O169" s="7"/>
      <c r="P169" s="132"/>
      <c r="Q169" s="13"/>
      <c r="R169" s="7"/>
      <c r="S169" s="131"/>
    </row>
    <row r="170" spans="3:19" s="94" customFormat="1" x14ac:dyDescent="0.2">
      <c r="C170" s="129"/>
      <c r="J170" s="131"/>
      <c r="O170" s="7"/>
      <c r="P170" s="132"/>
      <c r="Q170" s="13"/>
      <c r="R170" s="7"/>
      <c r="S170" s="131"/>
    </row>
    <row r="171" spans="3:19" s="94" customFormat="1" x14ac:dyDescent="0.2">
      <c r="C171" s="129"/>
      <c r="J171" s="131"/>
      <c r="O171" s="7"/>
      <c r="P171" s="132"/>
      <c r="Q171" s="13"/>
      <c r="R171" s="7"/>
      <c r="S171" s="131"/>
    </row>
    <row r="172" spans="3:19" s="94" customFormat="1" x14ac:dyDescent="0.2">
      <c r="C172" s="129"/>
      <c r="J172" s="131"/>
      <c r="O172" s="7"/>
      <c r="P172" s="132"/>
      <c r="Q172" s="13"/>
      <c r="R172" s="7"/>
      <c r="S172" s="131"/>
    </row>
    <row r="173" spans="3:19" s="94" customFormat="1" x14ac:dyDescent="0.2">
      <c r="C173" s="129"/>
      <c r="J173" s="131"/>
      <c r="O173" s="7"/>
      <c r="P173" s="132"/>
      <c r="Q173" s="13"/>
      <c r="R173" s="7"/>
      <c r="S173" s="131"/>
    </row>
    <row r="174" spans="3:19" s="94" customFormat="1" x14ac:dyDescent="0.2">
      <c r="C174" s="129"/>
      <c r="J174" s="131"/>
      <c r="O174" s="7"/>
      <c r="P174" s="132"/>
      <c r="Q174" s="13"/>
      <c r="R174" s="7"/>
      <c r="S174" s="131"/>
    </row>
    <row r="175" spans="3:19" s="94" customFormat="1" x14ac:dyDescent="0.2">
      <c r="C175" s="129"/>
      <c r="J175" s="131"/>
      <c r="O175" s="7"/>
      <c r="P175" s="132"/>
      <c r="Q175" s="13"/>
      <c r="R175" s="7"/>
      <c r="S175" s="131"/>
    </row>
    <row r="176" spans="3:19" s="94" customFormat="1" x14ac:dyDescent="0.2">
      <c r="C176" s="129"/>
      <c r="J176" s="131"/>
      <c r="O176" s="7"/>
      <c r="P176" s="132"/>
      <c r="Q176" s="13"/>
      <c r="R176" s="7"/>
      <c r="S176" s="131"/>
    </row>
    <row r="177" spans="3:19" s="94" customFormat="1" x14ac:dyDescent="0.2">
      <c r="C177" s="129"/>
      <c r="J177" s="131"/>
      <c r="O177" s="7"/>
      <c r="P177" s="132"/>
      <c r="Q177" s="13"/>
      <c r="R177" s="7"/>
      <c r="S177" s="131"/>
    </row>
    <row r="178" spans="3:19" s="94" customFormat="1" x14ac:dyDescent="0.2">
      <c r="C178" s="129"/>
      <c r="J178" s="131"/>
      <c r="O178" s="7"/>
      <c r="P178" s="132"/>
      <c r="Q178" s="13"/>
      <c r="R178" s="7"/>
      <c r="S178" s="131"/>
    </row>
    <row r="179" spans="3:19" s="94" customFormat="1" x14ac:dyDescent="0.2">
      <c r="C179" s="129"/>
      <c r="J179" s="131"/>
      <c r="O179" s="7"/>
      <c r="P179" s="132"/>
      <c r="Q179" s="13"/>
      <c r="R179" s="7"/>
      <c r="S179" s="131"/>
    </row>
    <row r="180" spans="3:19" s="94" customFormat="1" x14ac:dyDescent="0.2">
      <c r="C180" s="129"/>
      <c r="J180" s="131"/>
      <c r="O180" s="7"/>
      <c r="P180" s="132"/>
      <c r="Q180" s="13"/>
      <c r="R180" s="7"/>
      <c r="S180" s="131"/>
    </row>
    <row r="181" spans="3:19" s="94" customFormat="1" x14ac:dyDescent="0.2">
      <c r="C181" s="129"/>
      <c r="J181" s="131"/>
      <c r="O181" s="7"/>
      <c r="P181" s="132"/>
      <c r="Q181" s="13"/>
      <c r="R181" s="7"/>
      <c r="S181" s="131"/>
    </row>
    <row r="182" spans="3:19" s="94" customFormat="1" x14ac:dyDescent="0.2">
      <c r="C182" s="129"/>
      <c r="J182" s="131"/>
      <c r="O182" s="7"/>
      <c r="P182" s="132"/>
      <c r="Q182" s="13"/>
      <c r="R182" s="7"/>
      <c r="S182" s="131"/>
    </row>
    <row r="183" spans="3:19" s="94" customFormat="1" x14ac:dyDescent="0.2">
      <c r="C183" s="129"/>
      <c r="J183" s="131"/>
      <c r="O183" s="7"/>
      <c r="P183" s="132"/>
      <c r="Q183" s="13"/>
      <c r="R183" s="7"/>
      <c r="S183" s="131"/>
    </row>
    <row r="184" spans="3:19" s="94" customFormat="1" x14ac:dyDescent="0.2">
      <c r="C184" s="129"/>
      <c r="J184" s="131"/>
      <c r="O184" s="7"/>
      <c r="P184" s="132"/>
      <c r="Q184" s="13"/>
      <c r="R184" s="7"/>
      <c r="S184" s="131"/>
    </row>
    <row r="185" spans="3:19" s="94" customFormat="1" x14ac:dyDescent="0.2">
      <c r="C185" s="129"/>
      <c r="J185" s="131"/>
      <c r="O185" s="7"/>
      <c r="P185" s="132"/>
      <c r="Q185" s="13"/>
      <c r="R185" s="7"/>
      <c r="S185" s="131"/>
    </row>
    <row r="186" spans="3:19" s="94" customFormat="1" x14ac:dyDescent="0.2">
      <c r="C186" s="129"/>
      <c r="J186" s="131"/>
      <c r="O186" s="7"/>
      <c r="P186" s="132"/>
      <c r="Q186" s="13"/>
      <c r="R186" s="7"/>
      <c r="S186" s="131"/>
    </row>
    <row r="187" spans="3:19" s="94" customFormat="1" x14ac:dyDescent="0.2">
      <c r="C187" s="129"/>
      <c r="J187" s="131"/>
      <c r="O187" s="7"/>
      <c r="P187" s="132"/>
      <c r="Q187" s="13"/>
      <c r="R187" s="7"/>
      <c r="S187" s="131"/>
    </row>
    <row r="188" spans="3:19" s="94" customFormat="1" x14ac:dyDescent="0.2">
      <c r="C188" s="129"/>
      <c r="J188" s="131"/>
      <c r="O188" s="7"/>
      <c r="P188" s="132"/>
      <c r="Q188" s="13"/>
      <c r="R188" s="7"/>
      <c r="S188" s="131"/>
    </row>
    <row r="189" spans="3:19" s="94" customFormat="1" x14ac:dyDescent="0.2">
      <c r="C189" s="129"/>
      <c r="J189" s="131"/>
      <c r="O189" s="7"/>
      <c r="P189" s="132"/>
      <c r="Q189" s="13"/>
      <c r="R189" s="7"/>
      <c r="S189" s="131"/>
    </row>
    <row r="190" spans="3:19" s="94" customFormat="1" x14ac:dyDescent="0.2">
      <c r="C190" s="129"/>
      <c r="J190" s="131"/>
      <c r="O190" s="7"/>
      <c r="P190" s="132"/>
      <c r="Q190" s="13"/>
      <c r="R190" s="7"/>
      <c r="S190" s="131"/>
    </row>
    <row r="191" spans="3:19" s="94" customFormat="1" x14ac:dyDescent="0.2">
      <c r="C191" s="129"/>
      <c r="J191" s="131"/>
      <c r="O191" s="7"/>
      <c r="P191" s="132"/>
      <c r="Q191" s="13"/>
      <c r="R191" s="7"/>
      <c r="S191" s="131"/>
    </row>
    <row r="192" spans="3:19" s="94" customFormat="1" x14ac:dyDescent="0.2">
      <c r="C192" s="129"/>
      <c r="J192" s="131"/>
      <c r="O192" s="7"/>
      <c r="P192" s="132"/>
      <c r="Q192" s="13"/>
      <c r="R192" s="7"/>
      <c r="S192" s="131"/>
    </row>
    <row r="193" spans="3:19" s="94" customFormat="1" x14ac:dyDescent="0.2">
      <c r="C193" s="129"/>
      <c r="J193" s="131"/>
      <c r="O193" s="7"/>
      <c r="P193" s="132"/>
      <c r="Q193" s="13"/>
      <c r="R193" s="7"/>
      <c r="S193" s="131"/>
    </row>
    <row r="194" spans="3:19" s="94" customFormat="1" x14ac:dyDescent="0.2">
      <c r="C194" s="129"/>
      <c r="J194" s="131"/>
      <c r="O194" s="7"/>
      <c r="P194" s="132"/>
      <c r="Q194" s="13"/>
      <c r="R194" s="7"/>
      <c r="S194" s="131"/>
    </row>
    <row r="195" spans="3:19" s="94" customFormat="1" x14ac:dyDescent="0.2">
      <c r="C195" s="129"/>
      <c r="J195" s="131"/>
      <c r="O195" s="7"/>
      <c r="P195" s="132"/>
      <c r="Q195" s="13"/>
      <c r="R195" s="7"/>
      <c r="S195" s="131"/>
    </row>
    <row r="196" spans="3:19" s="94" customFormat="1" x14ac:dyDescent="0.2">
      <c r="C196" s="129"/>
      <c r="J196" s="131"/>
      <c r="O196" s="7"/>
      <c r="P196" s="132"/>
      <c r="Q196" s="13"/>
      <c r="R196" s="7"/>
      <c r="S196" s="131"/>
    </row>
    <row r="197" spans="3:19" s="94" customFormat="1" x14ac:dyDescent="0.2">
      <c r="C197" s="129"/>
      <c r="J197" s="131"/>
      <c r="O197" s="7"/>
      <c r="P197" s="132"/>
      <c r="Q197" s="13"/>
      <c r="R197" s="7"/>
      <c r="S197" s="131"/>
    </row>
    <row r="198" spans="3:19" s="94" customFormat="1" x14ac:dyDescent="0.2">
      <c r="C198" s="129"/>
      <c r="J198" s="131"/>
      <c r="O198" s="7"/>
      <c r="P198" s="132"/>
      <c r="Q198" s="13"/>
      <c r="R198" s="7"/>
      <c r="S198" s="131"/>
    </row>
    <row r="199" spans="3:19" s="94" customFormat="1" x14ac:dyDescent="0.2">
      <c r="C199" s="129"/>
      <c r="J199" s="131"/>
      <c r="O199" s="7"/>
      <c r="P199" s="132"/>
      <c r="Q199" s="13"/>
      <c r="R199" s="7"/>
      <c r="S199" s="131"/>
    </row>
    <row r="200" spans="3:19" s="94" customFormat="1" x14ac:dyDescent="0.2">
      <c r="C200" s="129"/>
      <c r="J200" s="131"/>
      <c r="O200" s="7"/>
      <c r="P200" s="132"/>
      <c r="Q200" s="13"/>
      <c r="R200" s="7"/>
      <c r="S200" s="131"/>
    </row>
    <row r="201" spans="3:19" s="94" customFormat="1" x14ac:dyDescent="0.2">
      <c r="C201" s="129"/>
      <c r="J201" s="131"/>
      <c r="O201" s="7"/>
      <c r="P201" s="132"/>
      <c r="Q201" s="13"/>
      <c r="R201" s="7"/>
      <c r="S201" s="131"/>
    </row>
    <row r="202" spans="3:19" s="94" customFormat="1" x14ac:dyDescent="0.2">
      <c r="C202" s="129"/>
      <c r="J202" s="131"/>
      <c r="O202" s="7"/>
      <c r="P202" s="132"/>
      <c r="Q202" s="13"/>
      <c r="R202" s="7"/>
      <c r="S202" s="131"/>
    </row>
    <row r="203" spans="3:19" s="94" customFormat="1" x14ac:dyDescent="0.2">
      <c r="C203" s="129"/>
      <c r="J203" s="131"/>
      <c r="O203" s="7"/>
      <c r="P203" s="132"/>
      <c r="Q203" s="13"/>
      <c r="R203" s="7"/>
      <c r="S203" s="131"/>
    </row>
    <row r="204" spans="3:19" s="94" customFormat="1" x14ac:dyDescent="0.2">
      <c r="C204" s="129"/>
      <c r="J204" s="131"/>
      <c r="O204" s="7"/>
      <c r="P204" s="132"/>
      <c r="Q204" s="13"/>
      <c r="R204" s="7"/>
      <c r="S204" s="131"/>
    </row>
    <row r="205" spans="3:19" s="94" customFormat="1" x14ac:dyDescent="0.2">
      <c r="C205" s="129"/>
      <c r="J205" s="131"/>
      <c r="O205" s="7"/>
      <c r="P205" s="132"/>
      <c r="Q205" s="13"/>
      <c r="R205" s="7"/>
      <c r="S205" s="131"/>
    </row>
    <row r="206" spans="3:19" s="94" customFormat="1" x14ac:dyDescent="0.2">
      <c r="C206" s="129"/>
      <c r="J206" s="131"/>
      <c r="O206" s="7"/>
      <c r="P206" s="132"/>
      <c r="Q206" s="13"/>
      <c r="R206" s="7"/>
      <c r="S206" s="131"/>
    </row>
    <row r="207" spans="3:19" s="94" customFormat="1" x14ac:dyDescent="0.2">
      <c r="C207" s="129"/>
      <c r="J207" s="131"/>
      <c r="O207" s="7"/>
      <c r="P207" s="132"/>
      <c r="Q207" s="13"/>
      <c r="R207" s="7"/>
      <c r="S207" s="131"/>
    </row>
    <row r="208" spans="3:19" s="94" customFormat="1" x14ac:dyDescent="0.2">
      <c r="C208" s="129"/>
      <c r="J208" s="131"/>
      <c r="O208" s="7"/>
      <c r="P208" s="132"/>
      <c r="Q208" s="13"/>
      <c r="R208" s="7"/>
      <c r="S208" s="131"/>
    </row>
    <row r="209" spans="3:19" s="94" customFormat="1" x14ac:dyDescent="0.2">
      <c r="C209" s="129"/>
      <c r="J209" s="131"/>
      <c r="O209" s="7"/>
      <c r="P209" s="132"/>
      <c r="Q209" s="13"/>
      <c r="R209" s="7"/>
      <c r="S209" s="131"/>
    </row>
    <row r="210" spans="3:19" s="94" customFormat="1" x14ac:dyDescent="0.2">
      <c r="C210" s="129"/>
      <c r="J210" s="131"/>
      <c r="O210" s="7"/>
      <c r="P210" s="132"/>
      <c r="Q210" s="13"/>
      <c r="R210" s="7"/>
      <c r="S210" s="131"/>
    </row>
    <row r="211" spans="3:19" s="94" customFormat="1" x14ac:dyDescent="0.2">
      <c r="C211" s="129"/>
      <c r="J211" s="131"/>
      <c r="O211" s="7"/>
      <c r="P211" s="132"/>
      <c r="Q211" s="13"/>
      <c r="R211" s="7"/>
      <c r="S211" s="131"/>
    </row>
    <row r="212" spans="3:19" s="94" customFormat="1" x14ac:dyDescent="0.2">
      <c r="C212" s="129"/>
      <c r="J212" s="131"/>
      <c r="O212" s="7"/>
      <c r="P212" s="132"/>
      <c r="Q212" s="13"/>
      <c r="R212" s="7"/>
      <c r="S212" s="131"/>
    </row>
    <row r="213" spans="3:19" s="94" customFormat="1" x14ac:dyDescent="0.2">
      <c r="C213" s="129"/>
      <c r="J213" s="131"/>
      <c r="O213" s="7"/>
      <c r="P213" s="132"/>
      <c r="Q213" s="13"/>
      <c r="R213" s="7"/>
      <c r="S213" s="131"/>
    </row>
    <row r="214" spans="3:19" s="94" customFormat="1" x14ac:dyDescent="0.2">
      <c r="C214" s="129"/>
      <c r="J214" s="131"/>
      <c r="O214" s="7"/>
      <c r="P214" s="132"/>
      <c r="Q214" s="13"/>
      <c r="R214" s="7"/>
      <c r="S214" s="131"/>
    </row>
    <row r="215" spans="3:19" s="94" customFormat="1" x14ac:dyDescent="0.2">
      <c r="C215" s="129"/>
      <c r="J215" s="131"/>
      <c r="O215" s="7"/>
      <c r="P215" s="132"/>
      <c r="Q215" s="13"/>
      <c r="R215" s="7"/>
      <c r="S215" s="131"/>
    </row>
    <row r="216" spans="3:19" s="94" customFormat="1" x14ac:dyDescent="0.2">
      <c r="C216" s="129"/>
      <c r="J216" s="131"/>
      <c r="O216" s="7"/>
      <c r="P216" s="132"/>
      <c r="Q216" s="13"/>
      <c r="R216" s="7"/>
      <c r="S216" s="131"/>
    </row>
    <row r="217" spans="3:19" s="94" customFormat="1" x14ac:dyDescent="0.2">
      <c r="C217" s="129"/>
      <c r="J217" s="131"/>
      <c r="O217" s="7"/>
      <c r="P217" s="132"/>
      <c r="Q217" s="13"/>
      <c r="R217" s="7"/>
      <c r="S217" s="131"/>
    </row>
    <row r="218" spans="3:19" s="94" customFormat="1" x14ac:dyDescent="0.2">
      <c r="C218" s="129"/>
      <c r="J218" s="131"/>
      <c r="O218" s="7"/>
      <c r="P218" s="132"/>
      <c r="Q218" s="13"/>
      <c r="R218" s="7"/>
      <c r="S218" s="131"/>
    </row>
    <row r="219" spans="3:19" s="94" customFormat="1" x14ac:dyDescent="0.2">
      <c r="C219" s="129"/>
      <c r="J219" s="131"/>
      <c r="O219" s="7"/>
      <c r="P219" s="132"/>
      <c r="Q219" s="13"/>
      <c r="R219" s="7"/>
      <c r="S219" s="131"/>
    </row>
    <row r="220" spans="3:19" s="94" customFormat="1" x14ac:dyDescent="0.2">
      <c r="C220" s="129"/>
      <c r="J220" s="131"/>
      <c r="O220" s="7"/>
      <c r="P220" s="132"/>
      <c r="Q220" s="13"/>
      <c r="R220" s="7"/>
      <c r="S220" s="131"/>
    </row>
    <row r="221" spans="3:19" s="94" customFormat="1" x14ac:dyDescent="0.2">
      <c r="C221" s="129"/>
      <c r="J221" s="131"/>
      <c r="O221" s="7"/>
      <c r="P221" s="132"/>
      <c r="Q221" s="13"/>
      <c r="R221" s="7"/>
      <c r="S221" s="131"/>
    </row>
    <row r="222" spans="3:19" s="94" customFormat="1" x14ac:dyDescent="0.2">
      <c r="C222" s="129"/>
      <c r="J222" s="131"/>
      <c r="O222" s="7"/>
      <c r="P222" s="132"/>
      <c r="Q222" s="13"/>
      <c r="R222" s="7"/>
      <c r="S222" s="131"/>
    </row>
    <row r="223" spans="3:19" s="94" customFormat="1" x14ac:dyDescent="0.2">
      <c r="C223" s="129"/>
      <c r="J223" s="131"/>
      <c r="O223" s="7"/>
      <c r="P223" s="132"/>
      <c r="Q223" s="13"/>
      <c r="R223" s="7"/>
      <c r="S223" s="131"/>
    </row>
    <row r="224" spans="3:19" s="94" customFormat="1" x14ac:dyDescent="0.2">
      <c r="C224" s="129"/>
      <c r="J224" s="131"/>
      <c r="O224" s="7"/>
      <c r="P224" s="132"/>
      <c r="Q224" s="13"/>
      <c r="R224" s="7"/>
      <c r="S224" s="131"/>
    </row>
    <row r="225" spans="3:19" s="94" customFormat="1" x14ac:dyDescent="0.2">
      <c r="C225" s="129"/>
      <c r="J225" s="131"/>
      <c r="O225" s="7"/>
      <c r="P225" s="132"/>
      <c r="Q225" s="13"/>
      <c r="R225" s="7"/>
      <c r="S225" s="131"/>
    </row>
    <row r="226" spans="3:19" s="94" customFormat="1" x14ac:dyDescent="0.2">
      <c r="C226" s="129"/>
      <c r="J226" s="131"/>
      <c r="O226" s="7"/>
      <c r="P226" s="132"/>
      <c r="Q226" s="13"/>
      <c r="R226" s="7"/>
      <c r="S226" s="131"/>
    </row>
    <row r="227" spans="3:19" s="94" customFormat="1" x14ac:dyDescent="0.2">
      <c r="C227" s="129"/>
      <c r="J227" s="131"/>
      <c r="O227" s="7"/>
      <c r="P227" s="132"/>
      <c r="Q227" s="13"/>
      <c r="R227" s="7"/>
      <c r="S227" s="131"/>
    </row>
    <row r="228" spans="3:19" s="94" customFormat="1" x14ac:dyDescent="0.2">
      <c r="C228" s="129"/>
      <c r="J228" s="131"/>
      <c r="O228" s="7"/>
      <c r="P228" s="132"/>
      <c r="Q228" s="13"/>
      <c r="R228" s="7"/>
      <c r="S228" s="131"/>
    </row>
    <row r="229" spans="3:19" s="94" customFormat="1" x14ac:dyDescent="0.2">
      <c r="C229" s="129"/>
      <c r="J229" s="131"/>
      <c r="O229" s="7"/>
      <c r="P229" s="132"/>
      <c r="Q229" s="13"/>
      <c r="R229" s="7"/>
      <c r="S229" s="131"/>
    </row>
    <row r="230" spans="3:19" s="94" customFormat="1" x14ac:dyDescent="0.2">
      <c r="C230" s="129"/>
      <c r="J230" s="131"/>
      <c r="O230" s="7"/>
      <c r="P230" s="132"/>
      <c r="Q230" s="13"/>
      <c r="R230" s="7"/>
      <c r="S230" s="131"/>
    </row>
    <row r="231" spans="3:19" s="94" customFormat="1" x14ac:dyDescent="0.2">
      <c r="C231" s="129"/>
      <c r="J231" s="131"/>
      <c r="O231" s="7"/>
      <c r="P231" s="132"/>
      <c r="Q231" s="13"/>
      <c r="R231" s="7"/>
      <c r="S231" s="131"/>
    </row>
    <row r="232" spans="3:19" s="94" customFormat="1" x14ac:dyDescent="0.2">
      <c r="C232" s="129"/>
      <c r="J232" s="131"/>
      <c r="O232" s="7"/>
      <c r="P232" s="132"/>
      <c r="Q232" s="13"/>
      <c r="R232" s="7"/>
      <c r="S232" s="131"/>
    </row>
    <row r="233" spans="3:19" s="94" customFormat="1" x14ac:dyDescent="0.2">
      <c r="C233" s="129"/>
      <c r="J233" s="131"/>
      <c r="O233" s="7"/>
      <c r="P233" s="132"/>
      <c r="Q233" s="13"/>
      <c r="R233" s="7"/>
      <c r="S233" s="131"/>
    </row>
    <row r="234" spans="3:19" s="94" customFormat="1" x14ac:dyDescent="0.2">
      <c r="C234" s="129"/>
      <c r="J234" s="131"/>
      <c r="O234" s="7"/>
      <c r="P234" s="132"/>
      <c r="Q234" s="13"/>
      <c r="R234" s="7"/>
      <c r="S234" s="131"/>
    </row>
    <row r="235" spans="3:19" s="94" customFormat="1" x14ac:dyDescent="0.2">
      <c r="C235" s="129"/>
      <c r="J235" s="131"/>
      <c r="O235" s="7"/>
      <c r="P235" s="132"/>
      <c r="Q235" s="13"/>
      <c r="R235" s="7"/>
      <c r="S235" s="131"/>
    </row>
    <row r="236" spans="3:19" s="94" customFormat="1" x14ac:dyDescent="0.2">
      <c r="C236" s="129"/>
      <c r="J236" s="131"/>
      <c r="O236" s="7"/>
      <c r="P236" s="132"/>
      <c r="Q236" s="13"/>
      <c r="R236" s="7"/>
      <c r="S236" s="131"/>
    </row>
    <row r="237" spans="3:19" s="94" customFormat="1" x14ac:dyDescent="0.2">
      <c r="C237" s="129"/>
      <c r="J237" s="131"/>
      <c r="O237" s="7"/>
      <c r="P237" s="132"/>
      <c r="Q237" s="13"/>
      <c r="R237" s="7"/>
      <c r="S237" s="131"/>
    </row>
    <row r="238" spans="3:19" s="94" customFormat="1" x14ac:dyDescent="0.2">
      <c r="C238" s="129"/>
      <c r="J238" s="131"/>
      <c r="O238" s="7"/>
      <c r="P238" s="132"/>
      <c r="Q238" s="13"/>
      <c r="R238" s="7"/>
      <c r="S238" s="131"/>
    </row>
    <row r="239" spans="3:19" s="94" customFormat="1" x14ac:dyDescent="0.2">
      <c r="C239" s="129"/>
      <c r="J239" s="131"/>
      <c r="O239" s="7"/>
      <c r="P239" s="132"/>
      <c r="Q239" s="13"/>
      <c r="R239" s="7"/>
      <c r="S239" s="131"/>
    </row>
    <row r="240" spans="3:19" s="94" customFormat="1" x14ac:dyDescent="0.2">
      <c r="C240" s="129"/>
      <c r="J240" s="131"/>
      <c r="O240" s="7"/>
      <c r="P240" s="132"/>
      <c r="Q240" s="13"/>
      <c r="R240" s="7"/>
      <c r="S240" s="131"/>
    </row>
    <row r="241" spans="3:19" s="94" customFormat="1" x14ac:dyDescent="0.2">
      <c r="C241" s="129"/>
      <c r="J241" s="131"/>
      <c r="O241" s="7"/>
      <c r="P241" s="132"/>
      <c r="Q241" s="13"/>
      <c r="R241" s="7"/>
      <c r="S241" s="131"/>
    </row>
    <row r="242" spans="3:19" s="94" customFormat="1" x14ac:dyDescent="0.2">
      <c r="C242" s="129"/>
      <c r="J242" s="131"/>
      <c r="O242" s="7"/>
      <c r="P242" s="132"/>
      <c r="Q242" s="13"/>
      <c r="R242" s="7"/>
      <c r="S242" s="131"/>
    </row>
    <row r="243" spans="3:19" s="94" customFormat="1" x14ac:dyDescent="0.2">
      <c r="C243" s="129"/>
      <c r="J243" s="131"/>
      <c r="O243" s="7"/>
      <c r="P243" s="132"/>
      <c r="Q243" s="13"/>
      <c r="R243" s="7"/>
      <c r="S243" s="131"/>
    </row>
    <row r="244" spans="3:19" s="94" customFormat="1" x14ac:dyDescent="0.2">
      <c r="C244" s="129"/>
      <c r="J244" s="131"/>
      <c r="O244" s="7"/>
      <c r="P244" s="132"/>
      <c r="Q244" s="13"/>
      <c r="R244" s="7"/>
      <c r="S244" s="131"/>
    </row>
    <row r="245" spans="3:19" s="94" customFormat="1" x14ac:dyDescent="0.2">
      <c r="C245" s="129"/>
      <c r="J245" s="131"/>
      <c r="O245" s="7"/>
      <c r="P245" s="132"/>
      <c r="Q245" s="13"/>
      <c r="R245" s="7"/>
      <c r="S245" s="131"/>
    </row>
    <row r="246" spans="3:19" s="94" customFormat="1" x14ac:dyDescent="0.2">
      <c r="C246" s="129"/>
      <c r="J246" s="131"/>
      <c r="O246" s="7"/>
      <c r="P246" s="132"/>
      <c r="Q246" s="13"/>
      <c r="R246" s="7"/>
      <c r="S246" s="131"/>
    </row>
    <row r="247" spans="3:19" s="94" customFormat="1" x14ac:dyDescent="0.2">
      <c r="C247" s="129"/>
      <c r="J247" s="131"/>
      <c r="O247" s="7"/>
      <c r="P247" s="132"/>
      <c r="Q247" s="13"/>
      <c r="R247" s="7"/>
      <c r="S247" s="131"/>
    </row>
    <row r="248" spans="3:19" s="94" customFormat="1" x14ac:dyDescent="0.2">
      <c r="C248" s="129"/>
      <c r="J248" s="131"/>
      <c r="O248" s="7"/>
      <c r="P248" s="132"/>
      <c r="Q248" s="13"/>
      <c r="R248" s="7"/>
      <c r="S248" s="131"/>
    </row>
    <row r="249" spans="3:19" s="94" customFormat="1" x14ac:dyDescent="0.2">
      <c r="C249" s="129"/>
      <c r="J249" s="131"/>
      <c r="O249" s="7"/>
      <c r="P249" s="132"/>
      <c r="Q249" s="13"/>
      <c r="R249" s="7"/>
      <c r="S249" s="131"/>
    </row>
    <row r="250" spans="3:19" s="94" customFormat="1" x14ac:dyDescent="0.2">
      <c r="C250" s="129"/>
      <c r="J250" s="131"/>
      <c r="O250" s="7"/>
      <c r="P250" s="132"/>
      <c r="Q250" s="13"/>
      <c r="R250" s="7"/>
      <c r="S250" s="131"/>
    </row>
    <row r="251" spans="3:19" s="94" customFormat="1" x14ac:dyDescent="0.2">
      <c r="C251" s="129"/>
      <c r="J251" s="131"/>
      <c r="O251" s="7"/>
      <c r="P251" s="132"/>
      <c r="Q251" s="13"/>
      <c r="R251" s="7"/>
      <c r="S251" s="131"/>
    </row>
    <row r="252" spans="3:19" s="94" customFormat="1" x14ac:dyDescent="0.2">
      <c r="C252" s="129"/>
      <c r="J252" s="131"/>
      <c r="O252" s="7"/>
      <c r="P252" s="132"/>
      <c r="Q252" s="13"/>
      <c r="R252" s="7"/>
      <c r="S252" s="131"/>
    </row>
    <row r="253" spans="3:19" s="94" customFormat="1" x14ac:dyDescent="0.2">
      <c r="C253" s="129"/>
      <c r="J253" s="131"/>
      <c r="O253" s="7"/>
      <c r="P253" s="132"/>
      <c r="Q253" s="13"/>
      <c r="R253" s="7"/>
      <c r="S253" s="131"/>
    </row>
    <row r="254" spans="3:19" s="94" customFormat="1" x14ac:dyDescent="0.2">
      <c r="C254" s="129"/>
      <c r="J254" s="131"/>
      <c r="O254" s="7"/>
      <c r="P254" s="132"/>
      <c r="Q254" s="13"/>
      <c r="R254" s="7"/>
      <c r="S254" s="131"/>
    </row>
    <row r="255" spans="3:19" s="94" customFormat="1" x14ac:dyDescent="0.2">
      <c r="C255" s="129"/>
      <c r="J255" s="131"/>
      <c r="O255" s="7"/>
      <c r="P255" s="132"/>
      <c r="Q255" s="13"/>
      <c r="R255" s="7"/>
      <c r="S255" s="131"/>
    </row>
    <row r="256" spans="3:19" s="94" customFormat="1" x14ac:dyDescent="0.2">
      <c r="C256" s="129"/>
      <c r="J256" s="131"/>
      <c r="O256" s="7"/>
      <c r="P256" s="132"/>
      <c r="Q256" s="13"/>
      <c r="R256" s="7"/>
      <c r="S256" s="131"/>
    </row>
    <row r="257" spans="3:19" s="94" customFormat="1" x14ac:dyDescent="0.2">
      <c r="C257" s="129"/>
      <c r="J257" s="131"/>
      <c r="O257" s="7"/>
      <c r="P257" s="132"/>
      <c r="Q257" s="13"/>
      <c r="R257" s="7"/>
      <c r="S257" s="131"/>
    </row>
    <row r="258" spans="3:19" s="94" customFormat="1" x14ac:dyDescent="0.2">
      <c r="C258" s="129"/>
      <c r="J258" s="131"/>
      <c r="O258" s="7"/>
      <c r="P258" s="132"/>
      <c r="Q258" s="13"/>
      <c r="R258" s="7"/>
      <c r="S258" s="131"/>
    </row>
    <row r="259" spans="3:19" s="94" customFormat="1" x14ac:dyDescent="0.2">
      <c r="C259" s="129"/>
      <c r="J259" s="131"/>
      <c r="O259" s="7"/>
      <c r="P259" s="132"/>
      <c r="Q259" s="13"/>
      <c r="R259" s="7"/>
      <c r="S259" s="131"/>
    </row>
    <row r="260" spans="3:19" s="94" customFormat="1" x14ac:dyDescent="0.2">
      <c r="C260" s="129"/>
      <c r="J260" s="131"/>
      <c r="O260" s="7"/>
      <c r="P260" s="132"/>
      <c r="Q260" s="13"/>
      <c r="R260" s="7"/>
      <c r="S260" s="131"/>
    </row>
    <row r="261" spans="3:19" s="94" customFormat="1" x14ac:dyDescent="0.2">
      <c r="C261" s="129"/>
      <c r="J261" s="131"/>
      <c r="O261" s="7"/>
      <c r="P261" s="132"/>
      <c r="Q261" s="13"/>
      <c r="R261" s="7"/>
      <c r="S261" s="131"/>
    </row>
    <row r="262" spans="3:19" s="94" customFormat="1" x14ac:dyDescent="0.2">
      <c r="C262" s="129"/>
      <c r="J262" s="131"/>
      <c r="O262" s="7"/>
      <c r="P262" s="132"/>
      <c r="Q262" s="13"/>
      <c r="R262" s="7"/>
      <c r="S262" s="131"/>
    </row>
    <row r="263" spans="3:19" s="94" customFormat="1" x14ac:dyDescent="0.2">
      <c r="C263" s="129"/>
      <c r="J263" s="131"/>
      <c r="O263" s="7"/>
      <c r="P263" s="132"/>
      <c r="Q263" s="13"/>
      <c r="R263" s="7"/>
      <c r="S263" s="131"/>
    </row>
    <row r="264" spans="3:19" s="94" customFormat="1" x14ac:dyDescent="0.2">
      <c r="C264" s="129"/>
      <c r="J264" s="131"/>
      <c r="O264" s="7"/>
      <c r="P264" s="132"/>
      <c r="Q264" s="13"/>
      <c r="R264" s="7"/>
      <c r="S264" s="131"/>
    </row>
    <row r="265" spans="3:19" s="94" customFormat="1" x14ac:dyDescent="0.2">
      <c r="C265" s="129"/>
      <c r="J265" s="131"/>
      <c r="O265" s="7"/>
      <c r="P265" s="132"/>
      <c r="Q265" s="13"/>
      <c r="R265" s="7"/>
      <c r="S265" s="131"/>
    </row>
    <row r="266" spans="3:19" s="94" customFormat="1" x14ac:dyDescent="0.2">
      <c r="C266" s="129"/>
      <c r="J266" s="131"/>
      <c r="O266" s="7"/>
      <c r="P266" s="132"/>
      <c r="Q266" s="13"/>
      <c r="R266" s="7"/>
      <c r="S266" s="131"/>
    </row>
    <row r="267" spans="3:19" s="94" customFormat="1" x14ac:dyDescent="0.2">
      <c r="C267" s="129"/>
      <c r="J267" s="131"/>
      <c r="O267" s="7"/>
      <c r="P267" s="132"/>
      <c r="Q267" s="13"/>
      <c r="R267" s="7"/>
      <c r="S267" s="131"/>
    </row>
    <row r="268" spans="3:19" s="94" customFormat="1" x14ac:dyDescent="0.2">
      <c r="C268" s="129"/>
      <c r="J268" s="131"/>
      <c r="O268" s="7"/>
      <c r="P268" s="132"/>
      <c r="Q268" s="13"/>
      <c r="R268" s="7"/>
      <c r="S268" s="131"/>
    </row>
    <row r="269" spans="3:19" s="94" customFormat="1" x14ac:dyDescent="0.2">
      <c r="C269" s="129"/>
      <c r="J269" s="131"/>
      <c r="O269" s="7"/>
      <c r="P269" s="132"/>
      <c r="Q269" s="13"/>
      <c r="R269" s="7"/>
      <c r="S269" s="131"/>
    </row>
    <row r="270" spans="3:19" s="94" customFormat="1" x14ac:dyDescent="0.2">
      <c r="C270" s="129"/>
      <c r="J270" s="131"/>
      <c r="O270" s="7"/>
      <c r="P270" s="132"/>
      <c r="Q270" s="13"/>
      <c r="R270" s="7"/>
      <c r="S270" s="131"/>
    </row>
    <row r="271" spans="3:19" s="94" customFormat="1" x14ac:dyDescent="0.2">
      <c r="C271" s="129"/>
      <c r="J271" s="131"/>
      <c r="O271" s="7"/>
      <c r="P271" s="132"/>
      <c r="Q271" s="13"/>
      <c r="R271" s="7"/>
      <c r="S271" s="131"/>
    </row>
    <row r="272" spans="3:19" s="94" customFormat="1" x14ac:dyDescent="0.2">
      <c r="C272" s="129"/>
      <c r="J272" s="131"/>
      <c r="O272" s="7"/>
      <c r="P272" s="132"/>
      <c r="Q272" s="13"/>
      <c r="R272" s="7"/>
      <c r="S272" s="131"/>
    </row>
    <row r="273" spans="3:19" s="94" customFormat="1" x14ac:dyDescent="0.2">
      <c r="C273" s="129"/>
      <c r="J273" s="131"/>
      <c r="O273" s="7"/>
      <c r="P273" s="132"/>
      <c r="Q273" s="13"/>
      <c r="R273" s="7"/>
      <c r="S273" s="131"/>
    </row>
    <row r="274" spans="3:19" s="94" customFormat="1" x14ac:dyDescent="0.2">
      <c r="C274" s="129"/>
      <c r="J274" s="131"/>
      <c r="O274" s="7"/>
      <c r="P274" s="132"/>
      <c r="Q274" s="13"/>
      <c r="R274" s="7"/>
      <c r="S274" s="131"/>
    </row>
    <row r="275" spans="3:19" s="94" customFormat="1" x14ac:dyDescent="0.2">
      <c r="C275" s="129"/>
      <c r="J275" s="131"/>
      <c r="O275" s="7"/>
      <c r="P275" s="132"/>
      <c r="Q275" s="13"/>
      <c r="R275" s="7"/>
      <c r="S275" s="131"/>
    </row>
    <row r="276" spans="3:19" s="94" customFormat="1" x14ac:dyDescent="0.2">
      <c r="C276" s="129"/>
      <c r="J276" s="131"/>
      <c r="O276" s="7"/>
      <c r="P276" s="132"/>
      <c r="Q276" s="13"/>
      <c r="R276" s="7"/>
      <c r="S276" s="131"/>
    </row>
    <row r="277" spans="3:19" s="94" customFormat="1" x14ac:dyDescent="0.2">
      <c r="C277" s="129"/>
      <c r="J277" s="131"/>
      <c r="O277" s="7"/>
      <c r="P277" s="132"/>
      <c r="Q277" s="13"/>
      <c r="R277" s="7"/>
      <c r="S277" s="131"/>
    </row>
    <row r="278" spans="3:19" s="94" customFormat="1" x14ac:dyDescent="0.2">
      <c r="C278" s="129"/>
      <c r="J278" s="131"/>
      <c r="O278" s="7"/>
      <c r="P278" s="132"/>
      <c r="Q278" s="13"/>
      <c r="R278" s="7"/>
      <c r="S278" s="131"/>
    </row>
    <row r="279" spans="3:19" s="94" customFormat="1" x14ac:dyDescent="0.2">
      <c r="C279" s="129"/>
      <c r="J279" s="131"/>
      <c r="O279" s="7"/>
      <c r="P279" s="132"/>
      <c r="Q279" s="13"/>
      <c r="R279" s="7"/>
      <c r="S279" s="131"/>
    </row>
    <row r="280" spans="3:19" s="94" customFormat="1" x14ac:dyDescent="0.2">
      <c r="C280" s="129"/>
      <c r="J280" s="131"/>
      <c r="O280" s="7"/>
      <c r="P280" s="132"/>
      <c r="Q280" s="13"/>
      <c r="R280" s="7"/>
      <c r="S280" s="131"/>
    </row>
    <row r="281" spans="3:19" s="94" customFormat="1" x14ac:dyDescent="0.2">
      <c r="C281" s="129"/>
      <c r="J281" s="131"/>
      <c r="O281" s="7"/>
      <c r="P281" s="132"/>
      <c r="Q281" s="13"/>
      <c r="R281" s="7"/>
      <c r="S281" s="131"/>
    </row>
    <row r="282" spans="3:19" s="94" customFormat="1" x14ac:dyDescent="0.2">
      <c r="C282" s="129"/>
      <c r="J282" s="131"/>
      <c r="O282" s="7"/>
      <c r="P282" s="132"/>
      <c r="Q282" s="13"/>
      <c r="R282" s="7"/>
      <c r="S282" s="131"/>
    </row>
    <row r="283" spans="3:19" s="94" customFormat="1" x14ac:dyDescent="0.2">
      <c r="C283" s="129"/>
      <c r="J283" s="131"/>
      <c r="O283" s="7"/>
      <c r="P283" s="132"/>
      <c r="Q283" s="13"/>
      <c r="R283" s="7"/>
      <c r="S283" s="131"/>
    </row>
    <row r="284" spans="3:19" s="94" customFormat="1" x14ac:dyDescent="0.2">
      <c r="C284" s="129"/>
      <c r="J284" s="131"/>
      <c r="O284" s="7"/>
      <c r="P284" s="132"/>
      <c r="Q284" s="13"/>
      <c r="R284" s="7"/>
      <c r="S284" s="131"/>
    </row>
    <row r="285" spans="3:19" s="94" customFormat="1" x14ac:dyDescent="0.2">
      <c r="C285" s="129"/>
      <c r="J285" s="131"/>
      <c r="O285" s="7"/>
      <c r="P285" s="132"/>
      <c r="Q285" s="13"/>
      <c r="R285" s="7"/>
      <c r="S285" s="131"/>
    </row>
    <row r="286" spans="3:19" s="94" customFormat="1" x14ac:dyDescent="0.2">
      <c r="C286" s="129"/>
      <c r="J286" s="131"/>
      <c r="O286" s="7"/>
      <c r="P286" s="132"/>
      <c r="Q286" s="13"/>
      <c r="R286" s="7"/>
      <c r="S286" s="131"/>
    </row>
    <row r="287" spans="3:19" s="94" customFormat="1" x14ac:dyDescent="0.2">
      <c r="C287" s="129"/>
      <c r="J287" s="131"/>
      <c r="O287" s="7"/>
      <c r="P287" s="132"/>
      <c r="Q287" s="13"/>
      <c r="R287" s="7"/>
      <c r="S287" s="131"/>
    </row>
    <row r="288" spans="3:19" s="94" customFormat="1" x14ac:dyDescent="0.2">
      <c r="C288" s="129"/>
      <c r="J288" s="131"/>
      <c r="O288" s="7"/>
      <c r="P288" s="132"/>
      <c r="Q288" s="13"/>
      <c r="R288" s="7"/>
      <c r="S288" s="131"/>
    </row>
    <row r="289" spans="3:19" s="94" customFormat="1" x14ac:dyDescent="0.2">
      <c r="C289" s="129"/>
      <c r="J289" s="131"/>
      <c r="O289" s="7"/>
      <c r="P289" s="132"/>
      <c r="Q289" s="13"/>
      <c r="R289" s="7"/>
      <c r="S289" s="131"/>
    </row>
    <row r="290" spans="3:19" s="94" customFormat="1" x14ac:dyDescent="0.2">
      <c r="C290" s="129"/>
      <c r="J290" s="131"/>
      <c r="O290" s="7"/>
      <c r="P290" s="132"/>
      <c r="Q290" s="13"/>
      <c r="R290" s="7"/>
      <c r="S290" s="131"/>
    </row>
    <row r="291" spans="3:19" s="94" customFormat="1" x14ac:dyDescent="0.2">
      <c r="C291" s="129"/>
      <c r="J291" s="131"/>
      <c r="O291" s="7"/>
      <c r="P291" s="132"/>
      <c r="Q291" s="13"/>
      <c r="R291" s="7"/>
      <c r="S291" s="131"/>
    </row>
    <row r="292" spans="3:19" s="94" customFormat="1" x14ac:dyDescent="0.2">
      <c r="C292" s="129"/>
      <c r="J292" s="131"/>
      <c r="O292" s="7"/>
      <c r="P292" s="132"/>
      <c r="Q292" s="13"/>
      <c r="R292" s="7"/>
      <c r="S292" s="131"/>
    </row>
    <row r="293" spans="3:19" s="94" customFormat="1" x14ac:dyDescent="0.2">
      <c r="C293" s="129"/>
      <c r="J293" s="131"/>
      <c r="O293" s="7"/>
      <c r="P293" s="132"/>
      <c r="Q293" s="13"/>
      <c r="R293" s="7"/>
      <c r="S293" s="131"/>
    </row>
    <row r="294" spans="3:19" s="94" customFormat="1" x14ac:dyDescent="0.2">
      <c r="C294" s="129"/>
      <c r="J294" s="131"/>
      <c r="O294" s="7"/>
      <c r="P294" s="132"/>
      <c r="Q294" s="13"/>
      <c r="R294" s="7"/>
      <c r="S294" s="131"/>
    </row>
    <row r="295" spans="3:19" s="94" customFormat="1" x14ac:dyDescent="0.2">
      <c r="C295" s="129"/>
      <c r="J295" s="131"/>
      <c r="O295" s="7"/>
      <c r="P295" s="132"/>
      <c r="Q295" s="13"/>
      <c r="R295" s="7"/>
      <c r="S295" s="131"/>
    </row>
    <row r="296" spans="3:19" s="94" customFormat="1" x14ac:dyDescent="0.2">
      <c r="C296" s="129"/>
      <c r="J296" s="131"/>
      <c r="O296" s="7"/>
      <c r="P296" s="132"/>
      <c r="Q296" s="13"/>
      <c r="R296" s="7"/>
      <c r="S296" s="131"/>
    </row>
    <row r="297" spans="3:19" s="94" customFormat="1" x14ac:dyDescent="0.2">
      <c r="C297" s="129"/>
      <c r="J297" s="131"/>
      <c r="O297" s="7"/>
      <c r="P297" s="132"/>
      <c r="Q297" s="13"/>
      <c r="R297" s="7"/>
      <c r="S297" s="131"/>
    </row>
    <row r="298" spans="3:19" s="94" customFormat="1" x14ac:dyDescent="0.2">
      <c r="C298" s="129"/>
      <c r="J298" s="131"/>
      <c r="O298" s="7"/>
      <c r="P298" s="132"/>
      <c r="Q298" s="13"/>
      <c r="R298" s="7"/>
      <c r="S298" s="131"/>
    </row>
    <row r="299" spans="3:19" s="94" customFormat="1" x14ac:dyDescent="0.2">
      <c r="C299" s="129"/>
      <c r="J299" s="131"/>
      <c r="O299" s="7"/>
      <c r="P299" s="132"/>
      <c r="Q299" s="13"/>
      <c r="R299" s="7"/>
      <c r="S299" s="131"/>
    </row>
    <row r="300" spans="3:19" s="94" customFormat="1" x14ac:dyDescent="0.2">
      <c r="C300" s="129"/>
      <c r="J300" s="131"/>
      <c r="O300" s="7"/>
      <c r="P300" s="132"/>
      <c r="Q300" s="13"/>
      <c r="R300" s="7"/>
      <c r="S300" s="131"/>
    </row>
    <row r="301" spans="3:19" s="94" customFormat="1" x14ac:dyDescent="0.2">
      <c r="C301" s="129"/>
      <c r="J301" s="131"/>
      <c r="O301" s="7"/>
      <c r="P301" s="132"/>
      <c r="Q301" s="13"/>
      <c r="R301" s="7"/>
      <c r="S301" s="131"/>
    </row>
    <row r="302" spans="3:19" s="94" customFormat="1" x14ac:dyDescent="0.2">
      <c r="C302" s="129"/>
      <c r="J302" s="131"/>
      <c r="O302" s="7"/>
      <c r="P302" s="132"/>
      <c r="Q302" s="13"/>
      <c r="R302" s="7"/>
      <c r="S302" s="131"/>
    </row>
    <row r="303" spans="3:19" s="94" customFormat="1" x14ac:dyDescent="0.2">
      <c r="C303" s="129"/>
      <c r="J303" s="131"/>
      <c r="O303" s="7"/>
      <c r="P303" s="132"/>
      <c r="Q303" s="13"/>
      <c r="R303" s="7"/>
      <c r="S303" s="131"/>
    </row>
    <row r="304" spans="3:19" s="94" customFormat="1" x14ac:dyDescent="0.2">
      <c r="C304" s="129"/>
      <c r="J304" s="131"/>
      <c r="O304" s="7"/>
      <c r="P304" s="132"/>
      <c r="Q304" s="13"/>
      <c r="R304" s="7"/>
      <c r="S304" s="131"/>
    </row>
    <row r="305" spans="3:19" s="94" customFormat="1" x14ac:dyDescent="0.2">
      <c r="C305" s="129"/>
      <c r="J305" s="131"/>
      <c r="O305" s="7"/>
      <c r="P305" s="132"/>
      <c r="Q305" s="13"/>
      <c r="R305" s="7"/>
      <c r="S305" s="131"/>
    </row>
    <row r="306" spans="3:19" s="94" customFormat="1" x14ac:dyDescent="0.2">
      <c r="C306" s="129"/>
      <c r="J306" s="131"/>
      <c r="O306" s="7"/>
      <c r="P306" s="132"/>
      <c r="Q306" s="13"/>
      <c r="R306" s="7"/>
      <c r="S306" s="131"/>
    </row>
    <row r="307" spans="3:19" s="94" customFormat="1" x14ac:dyDescent="0.2">
      <c r="C307" s="129"/>
      <c r="J307" s="131"/>
      <c r="O307" s="7"/>
      <c r="P307" s="132"/>
      <c r="Q307" s="13"/>
      <c r="R307" s="7"/>
      <c r="S307" s="131"/>
    </row>
    <row r="308" spans="3:19" s="94" customFormat="1" x14ac:dyDescent="0.2">
      <c r="C308" s="129"/>
      <c r="J308" s="131"/>
      <c r="O308" s="7"/>
      <c r="P308" s="132"/>
      <c r="Q308" s="13"/>
      <c r="R308" s="7"/>
      <c r="S308" s="131"/>
    </row>
    <row r="309" spans="3:19" s="94" customFormat="1" x14ac:dyDescent="0.2">
      <c r="C309" s="129"/>
      <c r="J309" s="131"/>
      <c r="O309" s="7"/>
      <c r="P309" s="132"/>
      <c r="Q309" s="13"/>
      <c r="R309" s="7"/>
      <c r="S309" s="131"/>
    </row>
    <row r="310" spans="3:19" s="94" customFormat="1" x14ac:dyDescent="0.2">
      <c r="C310" s="129"/>
      <c r="J310" s="131"/>
      <c r="O310" s="7"/>
      <c r="P310" s="132"/>
      <c r="Q310" s="13"/>
      <c r="R310" s="7"/>
      <c r="S310" s="131"/>
    </row>
    <row r="311" spans="3:19" s="94" customFormat="1" x14ac:dyDescent="0.2">
      <c r="C311" s="129"/>
      <c r="J311" s="131"/>
      <c r="O311" s="7"/>
      <c r="P311" s="132"/>
      <c r="Q311" s="13"/>
      <c r="R311" s="7"/>
      <c r="S311" s="131"/>
    </row>
    <row r="312" spans="3:19" s="94" customFormat="1" x14ac:dyDescent="0.2">
      <c r="C312" s="129"/>
      <c r="J312" s="131"/>
      <c r="O312" s="7"/>
      <c r="P312" s="132"/>
      <c r="Q312" s="13"/>
      <c r="R312" s="7"/>
      <c r="S312" s="131"/>
    </row>
    <row r="313" spans="3:19" s="94" customFormat="1" x14ac:dyDescent="0.2">
      <c r="C313" s="129"/>
      <c r="J313" s="131"/>
      <c r="O313" s="7"/>
      <c r="P313" s="132"/>
      <c r="Q313" s="13"/>
      <c r="R313" s="7"/>
      <c r="S313" s="131"/>
    </row>
    <row r="314" spans="3:19" s="94" customFormat="1" x14ac:dyDescent="0.2">
      <c r="C314" s="129"/>
      <c r="J314" s="131"/>
      <c r="O314" s="7"/>
      <c r="P314" s="132"/>
      <c r="Q314" s="13"/>
      <c r="R314" s="7"/>
      <c r="S314" s="131"/>
    </row>
    <row r="315" spans="3:19" s="94" customFormat="1" x14ac:dyDescent="0.2">
      <c r="C315" s="129"/>
      <c r="J315" s="131"/>
      <c r="O315" s="7"/>
      <c r="P315" s="132"/>
      <c r="Q315" s="13"/>
      <c r="R315" s="7"/>
      <c r="S315" s="131"/>
    </row>
    <row r="316" spans="3:19" s="94" customFormat="1" x14ac:dyDescent="0.2">
      <c r="C316" s="129"/>
      <c r="J316" s="131"/>
      <c r="O316" s="7"/>
      <c r="P316" s="132"/>
      <c r="Q316" s="13"/>
      <c r="R316" s="7"/>
      <c r="S316" s="131"/>
    </row>
    <row r="317" spans="3:19" s="94" customFormat="1" x14ac:dyDescent="0.2">
      <c r="C317" s="129"/>
      <c r="J317" s="131"/>
      <c r="O317" s="7"/>
      <c r="P317" s="132"/>
      <c r="Q317" s="13"/>
      <c r="R317" s="7"/>
      <c r="S317" s="131"/>
    </row>
    <row r="318" spans="3:19" s="94" customFormat="1" x14ac:dyDescent="0.2">
      <c r="C318" s="129"/>
      <c r="J318" s="131"/>
      <c r="O318" s="7"/>
      <c r="P318" s="132"/>
      <c r="Q318" s="13"/>
      <c r="R318" s="7"/>
      <c r="S318" s="131"/>
    </row>
    <row r="319" spans="3:19" s="94" customFormat="1" x14ac:dyDescent="0.2">
      <c r="C319" s="129"/>
      <c r="J319" s="131"/>
      <c r="O319" s="7"/>
      <c r="P319" s="132"/>
      <c r="Q319" s="13"/>
      <c r="R319" s="7"/>
      <c r="S319" s="131"/>
    </row>
    <row r="320" spans="3:19" s="94" customFormat="1" x14ac:dyDescent="0.2">
      <c r="C320" s="129"/>
      <c r="J320" s="131"/>
      <c r="O320" s="7"/>
      <c r="P320" s="132"/>
      <c r="Q320" s="13"/>
      <c r="R320" s="7"/>
      <c r="S320" s="131"/>
    </row>
    <row r="321" spans="3:19" s="94" customFormat="1" x14ac:dyDescent="0.2">
      <c r="C321" s="129"/>
      <c r="J321" s="131"/>
      <c r="O321" s="7"/>
      <c r="P321" s="132"/>
      <c r="Q321" s="13"/>
      <c r="R321" s="7"/>
      <c r="S321" s="131"/>
    </row>
    <row r="322" spans="3:19" s="94" customFormat="1" x14ac:dyDescent="0.2">
      <c r="C322" s="129"/>
      <c r="J322" s="131"/>
      <c r="O322" s="7"/>
      <c r="P322" s="132"/>
      <c r="Q322" s="13"/>
      <c r="R322" s="7"/>
      <c r="S322" s="131"/>
    </row>
    <row r="323" spans="3:19" s="94" customFormat="1" x14ac:dyDescent="0.2">
      <c r="C323" s="129"/>
      <c r="J323" s="131"/>
      <c r="O323" s="7"/>
      <c r="P323" s="132"/>
      <c r="Q323" s="13"/>
      <c r="R323" s="7"/>
      <c r="S323" s="131"/>
    </row>
    <row r="324" spans="3:19" s="94" customFormat="1" x14ac:dyDescent="0.2">
      <c r="C324" s="129"/>
      <c r="J324" s="131"/>
      <c r="O324" s="7"/>
      <c r="P324" s="132"/>
      <c r="Q324" s="13"/>
      <c r="R324" s="7"/>
      <c r="S324" s="131"/>
    </row>
    <row r="325" spans="3:19" s="94" customFormat="1" x14ac:dyDescent="0.2">
      <c r="C325" s="129"/>
      <c r="J325" s="131"/>
      <c r="O325" s="7"/>
      <c r="P325" s="132"/>
      <c r="Q325" s="13"/>
      <c r="R325" s="7"/>
      <c r="S325" s="131"/>
    </row>
    <row r="326" spans="3:19" s="94" customFormat="1" x14ac:dyDescent="0.2">
      <c r="C326" s="129"/>
      <c r="J326" s="131"/>
      <c r="O326" s="7"/>
      <c r="P326" s="132"/>
      <c r="Q326" s="13"/>
      <c r="R326" s="7"/>
      <c r="S326" s="131"/>
    </row>
    <row r="327" spans="3:19" s="94" customFormat="1" x14ac:dyDescent="0.2">
      <c r="C327" s="129"/>
      <c r="J327" s="131"/>
      <c r="O327" s="7"/>
      <c r="P327" s="132"/>
      <c r="Q327" s="13"/>
      <c r="R327" s="7"/>
      <c r="S327" s="131"/>
    </row>
    <row r="328" spans="3:19" s="94" customFormat="1" x14ac:dyDescent="0.2">
      <c r="C328" s="129"/>
      <c r="J328" s="131"/>
      <c r="O328" s="7"/>
      <c r="P328" s="132"/>
      <c r="Q328" s="13"/>
      <c r="R328" s="7"/>
      <c r="S328" s="131"/>
    </row>
    <row r="329" spans="3:19" s="94" customFormat="1" x14ac:dyDescent="0.2">
      <c r="C329" s="129"/>
      <c r="J329" s="131"/>
      <c r="O329" s="7"/>
      <c r="P329" s="132"/>
      <c r="Q329" s="13"/>
      <c r="R329" s="7"/>
      <c r="S329" s="131"/>
    </row>
    <row r="330" spans="3:19" s="94" customFormat="1" x14ac:dyDescent="0.2">
      <c r="C330" s="129"/>
      <c r="J330" s="131"/>
      <c r="O330" s="7"/>
      <c r="P330" s="132"/>
      <c r="Q330" s="13"/>
      <c r="R330" s="7"/>
      <c r="S330" s="131"/>
    </row>
    <row r="331" spans="3:19" s="94" customFormat="1" x14ac:dyDescent="0.2">
      <c r="C331" s="129"/>
      <c r="J331" s="131"/>
      <c r="O331" s="7"/>
      <c r="P331" s="132"/>
      <c r="Q331" s="13"/>
      <c r="R331" s="7"/>
      <c r="S331" s="131"/>
    </row>
    <row r="332" spans="3:19" s="94" customFormat="1" x14ac:dyDescent="0.2">
      <c r="C332" s="129"/>
      <c r="J332" s="131"/>
      <c r="O332" s="7"/>
      <c r="P332" s="132"/>
      <c r="Q332" s="13"/>
      <c r="R332" s="7"/>
      <c r="S332" s="131"/>
    </row>
    <row r="333" spans="3:19" s="94" customFormat="1" x14ac:dyDescent="0.2">
      <c r="C333" s="129"/>
      <c r="J333" s="131"/>
      <c r="O333" s="7"/>
      <c r="P333" s="132"/>
      <c r="Q333" s="13"/>
      <c r="R333" s="7"/>
      <c r="S333" s="131"/>
    </row>
    <row r="334" spans="3:19" s="94" customFormat="1" x14ac:dyDescent="0.2">
      <c r="C334" s="129"/>
      <c r="J334" s="131"/>
      <c r="O334" s="7"/>
      <c r="P334" s="132"/>
      <c r="Q334" s="13"/>
      <c r="R334" s="7"/>
      <c r="S334" s="131"/>
    </row>
    <row r="335" spans="3:19" s="94" customFormat="1" x14ac:dyDescent="0.2">
      <c r="C335" s="129"/>
      <c r="J335" s="131"/>
      <c r="O335" s="7"/>
      <c r="P335" s="132"/>
      <c r="Q335" s="13"/>
      <c r="R335" s="7"/>
      <c r="S335" s="131"/>
    </row>
    <row r="336" spans="3:19" s="94" customFormat="1" x14ac:dyDescent="0.2">
      <c r="C336" s="129"/>
      <c r="J336" s="131"/>
      <c r="O336" s="7"/>
      <c r="P336" s="132"/>
      <c r="Q336" s="13"/>
      <c r="R336" s="7"/>
      <c r="S336" s="131"/>
    </row>
    <row r="337" spans="3:19" s="94" customFormat="1" x14ac:dyDescent="0.2">
      <c r="C337" s="129"/>
      <c r="J337" s="131"/>
      <c r="O337" s="7"/>
      <c r="P337" s="132"/>
      <c r="Q337" s="13"/>
      <c r="R337" s="7"/>
      <c r="S337" s="131"/>
    </row>
    <row r="338" spans="3:19" s="94" customFormat="1" x14ac:dyDescent="0.2">
      <c r="C338" s="129"/>
      <c r="J338" s="131"/>
      <c r="O338" s="7"/>
      <c r="P338" s="132"/>
      <c r="Q338" s="13"/>
      <c r="R338" s="7"/>
      <c r="S338" s="131"/>
    </row>
    <row r="339" spans="3:19" s="94" customFormat="1" x14ac:dyDescent="0.2">
      <c r="C339" s="129"/>
      <c r="J339" s="131"/>
      <c r="O339" s="7"/>
      <c r="P339" s="132"/>
      <c r="Q339" s="13"/>
      <c r="R339" s="7"/>
      <c r="S339" s="131"/>
    </row>
    <row r="340" spans="3:19" s="94" customFormat="1" x14ac:dyDescent="0.2">
      <c r="C340" s="129"/>
      <c r="J340" s="131"/>
      <c r="O340" s="7"/>
      <c r="P340" s="132"/>
      <c r="Q340" s="13"/>
      <c r="R340" s="7"/>
      <c r="S340" s="131"/>
    </row>
    <row r="341" spans="3:19" s="94" customFormat="1" x14ac:dyDescent="0.2">
      <c r="C341" s="129"/>
      <c r="J341" s="131"/>
      <c r="O341" s="7"/>
      <c r="P341" s="132"/>
      <c r="Q341" s="13"/>
      <c r="R341" s="7"/>
      <c r="S341" s="131"/>
    </row>
    <row r="342" spans="3:19" s="94" customFormat="1" x14ac:dyDescent="0.2">
      <c r="C342" s="129"/>
      <c r="J342" s="131"/>
      <c r="O342" s="7"/>
      <c r="P342" s="132"/>
      <c r="Q342" s="13"/>
      <c r="R342" s="7"/>
      <c r="S342" s="131"/>
    </row>
    <row r="343" spans="3:19" s="94" customFormat="1" x14ac:dyDescent="0.2">
      <c r="C343" s="129"/>
      <c r="J343" s="131"/>
      <c r="O343" s="7"/>
      <c r="P343" s="132"/>
      <c r="Q343" s="13"/>
      <c r="R343" s="7"/>
      <c r="S343" s="131"/>
    </row>
    <row r="344" spans="3:19" s="94" customFormat="1" x14ac:dyDescent="0.2">
      <c r="C344" s="129"/>
      <c r="J344" s="131"/>
      <c r="O344" s="7"/>
      <c r="P344" s="132"/>
      <c r="Q344" s="13"/>
      <c r="R344" s="7"/>
      <c r="S344" s="131"/>
    </row>
    <row r="345" spans="3:19" s="94" customFormat="1" x14ac:dyDescent="0.2">
      <c r="C345" s="129"/>
      <c r="J345" s="131"/>
      <c r="O345" s="7"/>
      <c r="P345" s="132"/>
      <c r="Q345" s="13"/>
      <c r="R345" s="7"/>
      <c r="S345" s="131"/>
    </row>
    <row r="346" spans="3:19" s="94" customFormat="1" x14ac:dyDescent="0.2">
      <c r="C346" s="129"/>
      <c r="J346" s="131"/>
      <c r="O346" s="7"/>
      <c r="P346" s="132"/>
      <c r="Q346" s="13"/>
      <c r="R346" s="7"/>
      <c r="S346" s="131"/>
    </row>
    <row r="347" spans="3:19" s="94" customFormat="1" x14ac:dyDescent="0.2">
      <c r="C347" s="129"/>
      <c r="J347" s="131"/>
      <c r="O347" s="7"/>
      <c r="P347" s="132"/>
      <c r="Q347" s="13"/>
      <c r="R347" s="7"/>
      <c r="S347" s="131"/>
    </row>
    <row r="348" spans="3:19" s="94" customFormat="1" x14ac:dyDescent="0.2">
      <c r="C348" s="129"/>
      <c r="J348" s="131"/>
      <c r="O348" s="7"/>
      <c r="P348" s="132"/>
      <c r="Q348" s="13"/>
      <c r="R348" s="7"/>
      <c r="S348" s="131"/>
    </row>
    <row r="349" spans="3:19" s="94" customFormat="1" x14ac:dyDescent="0.2">
      <c r="C349" s="129"/>
      <c r="J349" s="131"/>
      <c r="O349" s="7"/>
      <c r="P349" s="132"/>
      <c r="Q349" s="13"/>
      <c r="R349" s="7"/>
      <c r="S349" s="131"/>
    </row>
    <row r="350" spans="3:19" s="94" customFormat="1" x14ac:dyDescent="0.2">
      <c r="C350" s="129"/>
      <c r="J350" s="131"/>
      <c r="O350" s="7"/>
      <c r="P350" s="132"/>
      <c r="Q350" s="13"/>
      <c r="R350" s="7"/>
      <c r="S350" s="131"/>
    </row>
    <row r="351" spans="3:19" s="94" customFormat="1" x14ac:dyDescent="0.2">
      <c r="C351" s="129"/>
      <c r="J351" s="131"/>
      <c r="O351" s="7"/>
      <c r="P351" s="132"/>
      <c r="Q351" s="13"/>
      <c r="R351" s="7"/>
      <c r="S351" s="131"/>
    </row>
    <row r="352" spans="3:19" s="94" customFormat="1" x14ac:dyDescent="0.2">
      <c r="C352" s="129"/>
      <c r="J352" s="131"/>
      <c r="O352" s="7"/>
      <c r="P352" s="132"/>
      <c r="Q352" s="13"/>
      <c r="R352" s="7"/>
      <c r="S352" s="131"/>
    </row>
    <row r="353" spans="3:19" s="94" customFormat="1" x14ac:dyDescent="0.2">
      <c r="C353" s="129"/>
      <c r="J353" s="131"/>
      <c r="O353" s="7"/>
      <c r="P353" s="132"/>
      <c r="Q353" s="13"/>
      <c r="R353" s="7"/>
      <c r="S353" s="131"/>
    </row>
    <row r="354" spans="3:19" s="94" customFormat="1" x14ac:dyDescent="0.2">
      <c r="C354" s="129"/>
      <c r="J354" s="131"/>
      <c r="O354" s="7"/>
      <c r="P354" s="132"/>
      <c r="Q354" s="13"/>
      <c r="R354" s="7"/>
      <c r="S354" s="131"/>
    </row>
    <row r="355" spans="3:19" s="94" customFormat="1" x14ac:dyDescent="0.2">
      <c r="C355" s="129"/>
      <c r="J355" s="131"/>
      <c r="O355" s="7"/>
      <c r="P355" s="132"/>
      <c r="Q355" s="13"/>
      <c r="R355" s="7"/>
      <c r="S355" s="131"/>
    </row>
    <row r="356" spans="3:19" s="94" customFormat="1" x14ac:dyDescent="0.2">
      <c r="C356" s="129"/>
      <c r="J356" s="131"/>
      <c r="O356" s="7"/>
      <c r="P356" s="132"/>
      <c r="Q356" s="13"/>
      <c r="R356" s="7"/>
      <c r="S356" s="131"/>
    </row>
    <row r="357" spans="3:19" s="94" customFormat="1" x14ac:dyDescent="0.2">
      <c r="C357" s="129"/>
      <c r="J357" s="131"/>
      <c r="O357" s="7"/>
      <c r="P357" s="132"/>
      <c r="Q357" s="13"/>
      <c r="R357" s="7"/>
      <c r="S357" s="131"/>
    </row>
    <row r="358" spans="3:19" s="94" customFormat="1" x14ac:dyDescent="0.2">
      <c r="C358" s="129"/>
      <c r="J358" s="131"/>
      <c r="O358" s="7"/>
      <c r="P358" s="132"/>
      <c r="Q358" s="13"/>
      <c r="R358" s="7"/>
      <c r="S358" s="131"/>
    </row>
    <row r="359" spans="3:19" s="94" customFormat="1" x14ac:dyDescent="0.2">
      <c r="C359" s="129"/>
      <c r="J359" s="131"/>
      <c r="O359" s="7"/>
      <c r="P359" s="132"/>
      <c r="Q359" s="13"/>
      <c r="R359" s="7"/>
      <c r="S359" s="131"/>
    </row>
    <row r="360" spans="3:19" s="94" customFormat="1" x14ac:dyDescent="0.2">
      <c r="C360" s="129"/>
      <c r="J360" s="131"/>
      <c r="O360" s="7"/>
      <c r="P360" s="132"/>
      <c r="Q360" s="13"/>
      <c r="R360" s="7"/>
      <c r="S360" s="131"/>
    </row>
    <row r="361" spans="3:19" s="94" customFormat="1" x14ac:dyDescent="0.2">
      <c r="C361" s="129"/>
      <c r="J361" s="131"/>
      <c r="O361" s="7"/>
      <c r="P361" s="132"/>
      <c r="Q361" s="13"/>
      <c r="R361" s="7"/>
      <c r="S361" s="131"/>
    </row>
    <row r="362" spans="3:19" s="94" customFormat="1" x14ac:dyDescent="0.2">
      <c r="C362" s="129"/>
      <c r="J362" s="131"/>
      <c r="O362" s="7"/>
      <c r="P362" s="132"/>
      <c r="Q362" s="13"/>
      <c r="R362" s="7"/>
      <c r="S362" s="131"/>
    </row>
    <row r="363" spans="3:19" s="94" customFormat="1" x14ac:dyDescent="0.2">
      <c r="C363" s="129"/>
      <c r="J363" s="131"/>
      <c r="O363" s="7"/>
      <c r="P363" s="132"/>
      <c r="Q363" s="13"/>
      <c r="R363" s="7"/>
      <c r="S363" s="131"/>
    </row>
    <row r="364" spans="3:19" s="94" customFormat="1" x14ac:dyDescent="0.2">
      <c r="C364" s="129"/>
      <c r="J364" s="131"/>
      <c r="O364" s="7"/>
      <c r="P364" s="132"/>
      <c r="Q364" s="13"/>
      <c r="R364" s="7"/>
      <c r="S364" s="131"/>
    </row>
    <row r="365" spans="3:19" s="94" customFormat="1" x14ac:dyDescent="0.2">
      <c r="C365" s="129"/>
      <c r="J365" s="131"/>
      <c r="O365" s="7"/>
      <c r="P365" s="132"/>
      <c r="Q365" s="13"/>
      <c r="R365" s="7"/>
      <c r="S365" s="131"/>
    </row>
    <row r="366" spans="3:19" s="94" customFormat="1" x14ac:dyDescent="0.2">
      <c r="C366" s="129"/>
      <c r="J366" s="131"/>
      <c r="O366" s="7"/>
      <c r="P366" s="132"/>
      <c r="Q366" s="13"/>
      <c r="R366" s="7"/>
      <c r="S366" s="131"/>
    </row>
    <row r="367" spans="3:19" s="94" customFormat="1" x14ac:dyDescent="0.2">
      <c r="C367" s="129"/>
      <c r="J367" s="131"/>
      <c r="O367" s="7"/>
      <c r="P367" s="132"/>
      <c r="Q367" s="13"/>
      <c r="R367" s="7"/>
      <c r="S367" s="131"/>
    </row>
    <row r="368" spans="3:19" s="94" customFormat="1" x14ac:dyDescent="0.2">
      <c r="C368" s="129"/>
      <c r="J368" s="131"/>
      <c r="O368" s="7"/>
      <c r="P368" s="132"/>
      <c r="Q368" s="13"/>
      <c r="R368" s="7"/>
      <c r="S368" s="131"/>
    </row>
    <row r="369" spans="3:19" s="94" customFormat="1" x14ac:dyDescent="0.2">
      <c r="C369" s="129"/>
      <c r="J369" s="131"/>
      <c r="O369" s="7"/>
      <c r="P369" s="132"/>
      <c r="Q369" s="13"/>
      <c r="R369" s="7"/>
      <c r="S369" s="131"/>
    </row>
    <row r="370" spans="3:19" s="94" customFormat="1" x14ac:dyDescent="0.2">
      <c r="C370" s="129"/>
      <c r="J370" s="131"/>
      <c r="O370" s="7"/>
      <c r="P370" s="132"/>
      <c r="Q370" s="13"/>
      <c r="R370" s="7"/>
      <c r="S370" s="131"/>
    </row>
    <row r="371" spans="3:19" s="94" customFormat="1" x14ac:dyDescent="0.2">
      <c r="C371" s="129"/>
      <c r="J371" s="131"/>
      <c r="O371" s="7"/>
      <c r="P371" s="132"/>
      <c r="Q371" s="13"/>
      <c r="R371" s="7"/>
      <c r="S371" s="131"/>
    </row>
    <row r="372" spans="3:19" s="94" customFormat="1" x14ac:dyDescent="0.2">
      <c r="C372" s="129"/>
      <c r="J372" s="131"/>
      <c r="O372" s="7"/>
      <c r="P372" s="132"/>
      <c r="Q372" s="13"/>
      <c r="R372" s="7"/>
      <c r="S372" s="131"/>
    </row>
    <row r="373" spans="3:19" s="94" customFormat="1" x14ac:dyDescent="0.2">
      <c r="C373" s="129"/>
      <c r="J373" s="131"/>
      <c r="O373" s="7"/>
      <c r="P373" s="132"/>
      <c r="Q373" s="13"/>
      <c r="R373" s="7"/>
      <c r="S373" s="131"/>
    </row>
    <row r="374" spans="3:19" s="94" customFormat="1" x14ac:dyDescent="0.2">
      <c r="C374" s="129"/>
      <c r="J374" s="131"/>
      <c r="O374" s="7"/>
      <c r="P374" s="132"/>
      <c r="Q374" s="13"/>
      <c r="R374" s="7"/>
      <c r="S374" s="131"/>
    </row>
    <row r="375" spans="3:19" s="94" customFormat="1" x14ac:dyDescent="0.2">
      <c r="C375" s="129"/>
      <c r="J375" s="131"/>
      <c r="O375" s="7"/>
      <c r="P375" s="132"/>
      <c r="Q375" s="13"/>
      <c r="R375" s="7"/>
      <c r="S375" s="131"/>
    </row>
    <row r="376" spans="3:19" s="94" customFormat="1" x14ac:dyDescent="0.2">
      <c r="C376" s="129"/>
      <c r="J376" s="131"/>
      <c r="O376" s="7"/>
      <c r="P376" s="132"/>
      <c r="Q376" s="13"/>
      <c r="R376" s="7"/>
      <c r="S376" s="131"/>
    </row>
    <row r="377" spans="3:19" s="94" customFormat="1" x14ac:dyDescent="0.2">
      <c r="C377" s="129"/>
      <c r="J377" s="131"/>
      <c r="O377" s="7"/>
      <c r="P377" s="132"/>
      <c r="Q377" s="13"/>
      <c r="R377" s="7"/>
      <c r="S377" s="131"/>
    </row>
    <row r="378" spans="3:19" s="94" customFormat="1" x14ac:dyDescent="0.2">
      <c r="C378" s="129"/>
      <c r="J378" s="131"/>
      <c r="O378" s="7"/>
      <c r="P378" s="132"/>
      <c r="Q378" s="13"/>
      <c r="R378" s="7"/>
      <c r="S378" s="131"/>
    </row>
    <row r="379" spans="3:19" s="94" customFormat="1" x14ac:dyDescent="0.2">
      <c r="C379" s="129"/>
      <c r="J379" s="131"/>
      <c r="O379" s="7"/>
      <c r="P379" s="132"/>
      <c r="Q379" s="13"/>
      <c r="R379" s="7"/>
      <c r="S379" s="131"/>
    </row>
    <row r="380" spans="3:19" s="94" customFormat="1" x14ac:dyDescent="0.2">
      <c r="C380" s="129"/>
      <c r="J380" s="131"/>
      <c r="O380" s="7"/>
      <c r="P380" s="132"/>
      <c r="Q380" s="13"/>
      <c r="R380" s="7"/>
      <c r="S380" s="131"/>
    </row>
    <row r="381" spans="3:19" s="94" customFormat="1" x14ac:dyDescent="0.2">
      <c r="C381" s="129"/>
      <c r="J381" s="131"/>
      <c r="O381" s="7"/>
      <c r="P381" s="132"/>
      <c r="Q381" s="13"/>
      <c r="R381" s="7"/>
      <c r="S381" s="131"/>
    </row>
    <row r="382" spans="3:19" s="94" customFormat="1" x14ac:dyDescent="0.2">
      <c r="C382" s="129"/>
      <c r="J382" s="131"/>
      <c r="O382" s="7"/>
      <c r="P382" s="132"/>
      <c r="Q382" s="13"/>
      <c r="R382" s="7"/>
      <c r="S382" s="131"/>
    </row>
    <row r="383" spans="3:19" s="94" customFormat="1" x14ac:dyDescent="0.2">
      <c r="C383" s="129"/>
      <c r="J383" s="131"/>
      <c r="O383" s="7"/>
      <c r="P383" s="132"/>
      <c r="Q383" s="13"/>
      <c r="R383" s="7"/>
      <c r="S383" s="131"/>
    </row>
    <row r="384" spans="3:19" s="94" customFormat="1" x14ac:dyDescent="0.2">
      <c r="C384" s="129"/>
      <c r="J384" s="131"/>
      <c r="O384" s="7"/>
      <c r="P384" s="132"/>
      <c r="Q384" s="13"/>
      <c r="R384" s="7"/>
      <c r="S384" s="131"/>
    </row>
    <row r="385" spans="3:19" s="94" customFormat="1" x14ac:dyDescent="0.2">
      <c r="C385" s="129"/>
      <c r="J385" s="131"/>
      <c r="O385" s="7"/>
      <c r="P385" s="132"/>
      <c r="Q385" s="13"/>
      <c r="R385" s="7"/>
      <c r="S385" s="131"/>
    </row>
    <row r="386" spans="3:19" s="94" customFormat="1" x14ac:dyDescent="0.2">
      <c r="C386" s="129"/>
      <c r="J386" s="131"/>
      <c r="O386" s="7"/>
      <c r="P386" s="132"/>
      <c r="Q386" s="13"/>
      <c r="R386" s="7"/>
      <c r="S386" s="131"/>
    </row>
    <row r="387" spans="3:19" s="94" customFormat="1" x14ac:dyDescent="0.2">
      <c r="C387" s="129"/>
      <c r="J387" s="131"/>
      <c r="O387" s="7"/>
      <c r="P387" s="132"/>
      <c r="Q387" s="13"/>
      <c r="R387" s="7"/>
      <c r="S387" s="131"/>
    </row>
    <row r="388" spans="3:19" s="94" customFormat="1" x14ac:dyDescent="0.2">
      <c r="C388" s="129"/>
      <c r="J388" s="131"/>
      <c r="O388" s="7"/>
      <c r="P388" s="132"/>
      <c r="Q388" s="13"/>
      <c r="R388" s="7"/>
      <c r="S388" s="131"/>
    </row>
    <row r="389" spans="3:19" s="94" customFormat="1" x14ac:dyDescent="0.2">
      <c r="C389" s="129"/>
      <c r="J389" s="131"/>
      <c r="O389" s="7"/>
      <c r="P389" s="132"/>
      <c r="Q389" s="13"/>
      <c r="R389" s="7"/>
      <c r="S389" s="131"/>
    </row>
    <row r="390" spans="3:19" s="94" customFormat="1" x14ac:dyDescent="0.2">
      <c r="C390" s="129"/>
      <c r="J390" s="131"/>
      <c r="O390" s="7"/>
      <c r="P390" s="132"/>
      <c r="Q390" s="13"/>
      <c r="R390" s="7"/>
      <c r="S390" s="131"/>
    </row>
    <row r="391" spans="3:19" s="94" customFormat="1" x14ac:dyDescent="0.2">
      <c r="C391" s="129"/>
      <c r="J391" s="131"/>
      <c r="O391" s="7"/>
      <c r="P391" s="132"/>
      <c r="Q391" s="13"/>
      <c r="R391" s="7"/>
      <c r="S391" s="131"/>
    </row>
    <row r="392" spans="3:19" s="94" customFormat="1" x14ac:dyDescent="0.2">
      <c r="C392" s="129"/>
      <c r="J392" s="131"/>
      <c r="O392" s="7"/>
      <c r="P392" s="132"/>
      <c r="Q392" s="13"/>
      <c r="R392" s="7"/>
      <c r="S392" s="131"/>
    </row>
    <row r="393" spans="3:19" s="94" customFormat="1" x14ac:dyDescent="0.2">
      <c r="C393" s="129"/>
      <c r="J393" s="131"/>
      <c r="O393" s="7"/>
      <c r="P393" s="132"/>
      <c r="Q393" s="13"/>
      <c r="R393" s="7"/>
      <c r="S393" s="131"/>
    </row>
    <row r="394" spans="3:19" s="94" customFormat="1" x14ac:dyDescent="0.2">
      <c r="C394" s="129"/>
      <c r="J394" s="131"/>
      <c r="O394" s="7"/>
      <c r="P394" s="132"/>
      <c r="Q394" s="13"/>
      <c r="R394" s="7"/>
      <c r="S394" s="131"/>
    </row>
    <row r="395" spans="3:19" s="94" customFormat="1" x14ac:dyDescent="0.2">
      <c r="C395" s="129"/>
      <c r="J395" s="131"/>
      <c r="O395" s="7"/>
      <c r="P395" s="132"/>
      <c r="Q395" s="13"/>
      <c r="R395" s="7"/>
      <c r="S395" s="131"/>
    </row>
    <row r="396" spans="3:19" s="94" customFormat="1" x14ac:dyDescent="0.2">
      <c r="C396" s="129"/>
      <c r="J396" s="131"/>
      <c r="O396" s="7"/>
      <c r="P396" s="132"/>
      <c r="Q396" s="13"/>
      <c r="R396" s="7"/>
      <c r="S396" s="131"/>
    </row>
    <row r="397" spans="3:19" s="94" customFormat="1" x14ac:dyDescent="0.2">
      <c r="C397" s="129"/>
      <c r="J397" s="131"/>
      <c r="O397" s="7"/>
      <c r="P397" s="132"/>
      <c r="Q397" s="13"/>
      <c r="R397" s="7"/>
      <c r="S397" s="131"/>
    </row>
    <row r="398" spans="3:19" s="94" customFormat="1" x14ac:dyDescent="0.2">
      <c r="C398" s="129"/>
      <c r="J398" s="131"/>
      <c r="O398" s="7"/>
      <c r="P398" s="132"/>
      <c r="Q398" s="13"/>
      <c r="R398" s="7"/>
      <c r="S398" s="131"/>
    </row>
    <row r="399" spans="3:19" s="94" customFormat="1" x14ac:dyDescent="0.2">
      <c r="C399" s="129"/>
      <c r="J399" s="131"/>
      <c r="O399" s="7"/>
      <c r="P399" s="132"/>
      <c r="Q399" s="13"/>
      <c r="R399" s="7"/>
      <c r="S399" s="131"/>
    </row>
    <row r="400" spans="3:19" s="94" customFormat="1" x14ac:dyDescent="0.2">
      <c r="C400" s="129"/>
      <c r="J400" s="131"/>
      <c r="O400" s="7"/>
      <c r="P400" s="132"/>
      <c r="Q400" s="13"/>
      <c r="R400" s="7"/>
      <c r="S400" s="131"/>
    </row>
    <row r="401" spans="3:19" s="94" customFormat="1" x14ac:dyDescent="0.2">
      <c r="C401" s="129"/>
      <c r="J401" s="131"/>
      <c r="O401" s="7"/>
      <c r="P401" s="132"/>
      <c r="Q401" s="13"/>
      <c r="R401" s="7"/>
      <c r="S401" s="131"/>
    </row>
    <row r="402" spans="3:19" s="94" customFormat="1" x14ac:dyDescent="0.2">
      <c r="C402" s="129"/>
      <c r="J402" s="131"/>
      <c r="O402" s="7"/>
      <c r="P402" s="132"/>
      <c r="Q402" s="13"/>
      <c r="R402" s="7"/>
      <c r="S402" s="131"/>
    </row>
    <row r="403" spans="3:19" s="94" customFormat="1" x14ac:dyDescent="0.2">
      <c r="C403" s="129"/>
      <c r="J403" s="131"/>
      <c r="O403" s="7"/>
      <c r="P403" s="132"/>
      <c r="Q403" s="13"/>
      <c r="R403" s="7"/>
      <c r="S403" s="131"/>
    </row>
    <row r="404" spans="3:19" s="94" customFormat="1" x14ac:dyDescent="0.2">
      <c r="C404" s="129"/>
      <c r="J404" s="131"/>
      <c r="O404" s="7"/>
      <c r="P404" s="132"/>
      <c r="Q404" s="13"/>
      <c r="R404" s="7"/>
      <c r="S404" s="131"/>
    </row>
    <row r="405" spans="3:19" s="94" customFormat="1" x14ac:dyDescent="0.2">
      <c r="C405" s="129"/>
      <c r="J405" s="131"/>
      <c r="O405" s="7"/>
      <c r="P405" s="132"/>
      <c r="Q405" s="13"/>
      <c r="R405" s="7"/>
      <c r="S405" s="131"/>
    </row>
    <row r="406" spans="3:19" s="94" customFormat="1" x14ac:dyDescent="0.2">
      <c r="C406" s="129"/>
      <c r="J406" s="131"/>
      <c r="O406" s="7"/>
      <c r="P406" s="132"/>
      <c r="Q406" s="13"/>
      <c r="R406" s="7"/>
      <c r="S406" s="131"/>
    </row>
    <row r="407" spans="3:19" s="94" customFormat="1" x14ac:dyDescent="0.2">
      <c r="C407" s="129"/>
      <c r="J407" s="131"/>
      <c r="O407" s="7"/>
      <c r="P407" s="132"/>
      <c r="Q407" s="13"/>
      <c r="R407" s="7"/>
      <c r="S407" s="131"/>
    </row>
    <row r="408" spans="3:19" s="94" customFormat="1" x14ac:dyDescent="0.2">
      <c r="C408" s="129"/>
      <c r="J408" s="131"/>
      <c r="O408" s="7"/>
      <c r="P408" s="132"/>
      <c r="Q408" s="13"/>
      <c r="R408" s="7"/>
      <c r="S408" s="131"/>
    </row>
    <row r="409" spans="3:19" s="94" customFormat="1" x14ac:dyDescent="0.2">
      <c r="C409" s="129"/>
      <c r="J409" s="131"/>
      <c r="O409" s="7"/>
      <c r="P409" s="132"/>
      <c r="Q409" s="13"/>
      <c r="R409" s="7"/>
      <c r="S409" s="131"/>
    </row>
    <row r="410" spans="3:19" s="94" customFormat="1" x14ac:dyDescent="0.2">
      <c r="C410" s="129"/>
      <c r="J410" s="131"/>
      <c r="O410" s="7"/>
      <c r="P410" s="132"/>
      <c r="Q410" s="13"/>
      <c r="R410" s="7"/>
      <c r="S410" s="131"/>
    </row>
    <row r="411" spans="3:19" s="94" customFormat="1" x14ac:dyDescent="0.2">
      <c r="C411" s="129"/>
      <c r="J411" s="131"/>
      <c r="O411" s="7"/>
      <c r="P411" s="132"/>
      <c r="Q411" s="13"/>
      <c r="R411" s="7"/>
      <c r="S411" s="131"/>
    </row>
    <row r="412" spans="3:19" s="94" customFormat="1" x14ac:dyDescent="0.2">
      <c r="C412" s="129"/>
      <c r="J412" s="131"/>
      <c r="O412" s="7"/>
      <c r="P412" s="132"/>
      <c r="Q412" s="13"/>
      <c r="R412" s="7"/>
      <c r="S412" s="131"/>
    </row>
    <row r="413" spans="3:19" s="94" customFormat="1" x14ac:dyDescent="0.2">
      <c r="C413" s="129"/>
      <c r="J413" s="131"/>
      <c r="O413" s="7"/>
      <c r="P413" s="132"/>
      <c r="Q413" s="13"/>
      <c r="R413" s="7"/>
      <c r="S413" s="131"/>
    </row>
    <row r="414" spans="3:19" s="94" customFormat="1" x14ac:dyDescent="0.2">
      <c r="C414" s="129"/>
      <c r="J414" s="131"/>
      <c r="O414" s="7"/>
      <c r="P414" s="132"/>
      <c r="Q414" s="13"/>
      <c r="R414" s="7"/>
      <c r="S414" s="131"/>
    </row>
    <row r="415" spans="3:19" s="94" customFormat="1" x14ac:dyDescent="0.2">
      <c r="C415" s="129"/>
      <c r="J415" s="131"/>
      <c r="O415" s="7"/>
      <c r="P415" s="132"/>
      <c r="Q415" s="13"/>
      <c r="R415" s="7"/>
      <c r="S415" s="131"/>
    </row>
    <row r="416" spans="3:19" s="94" customFormat="1" x14ac:dyDescent="0.2">
      <c r="C416" s="129"/>
      <c r="J416" s="131"/>
      <c r="O416" s="7"/>
      <c r="P416" s="132"/>
      <c r="Q416" s="13"/>
      <c r="R416" s="7"/>
      <c r="S416" s="131"/>
    </row>
    <row r="417" spans="3:19" s="94" customFormat="1" x14ac:dyDescent="0.2">
      <c r="C417" s="129"/>
      <c r="J417" s="131"/>
      <c r="O417" s="7"/>
      <c r="P417" s="132"/>
      <c r="Q417" s="13"/>
      <c r="R417" s="7"/>
      <c r="S417" s="131"/>
    </row>
    <row r="418" spans="3:19" s="94" customFormat="1" x14ac:dyDescent="0.2">
      <c r="C418" s="129"/>
      <c r="J418" s="131"/>
      <c r="O418" s="7"/>
      <c r="P418" s="132"/>
      <c r="Q418" s="13"/>
      <c r="R418" s="7"/>
      <c r="S418" s="131"/>
    </row>
    <row r="419" spans="3:19" s="94" customFormat="1" x14ac:dyDescent="0.2">
      <c r="C419" s="129"/>
      <c r="J419" s="131"/>
      <c r="O419" s="7"/>
      <c r="P419" s="132"/>
      <c r="Q419" s="13"/>
      <c r="R419" s="7"/>
      <c r="S419" s="131"/>
    </row>
    <row r="420" spans="3:19" s="94" customFormat="1" x14ac:dyDescent="0.2">
      <c r="C420" s="129"/>
      <c r="J420" s="131"/>
      <c r="O420" s="7"/>
      <c r="P420" s="132"/>
      <c r="Q420" s="13"/>
      <c r="R420" s="7"/>
      <c r="S420" s="131"/>
    </row>
    <row r="421" spans="3:19" s="94" customFormat="1" x14ac:dyDescent="0.2">
      <c r="C421" s="129"/>
      <c r="J421" s="131"/>
      <c r="O421" s="7"/>
      <c r="P421" s="132"/>
      <c r="Q421" s="13"/>
      <c r="R421" s="7"/>
      <c r="S421" s="131"/>
    </row>
    <row r="422" spans="3:19" s="94" customFormat="1" x14ac:dyDescent="0.2">
      <c r="C422" s="129"/>
      <c r="J422" s="131"/>
      <c r="O422" s="7"/>
      <c r="P422" s="132"/>
      <c r="Q422" s="13"/>
      <c r="R422" s="7"/>
      <c r="S422" s="131"/>
    </row>
    <row r="423" spans="3:19" s="94" customFormat="1" x14ac:dyDescent="0.2">
      <c r="C423" s="129"/>
      <c r="J423" s="131"/>
      <c r="O423" s="7"/>
      <c r="P423" s="132"/>
      <c r="Q423" s="13"/>
      <c r="R423" s="7"/>
      <c r="S423" s="131"/>
    </row>
    <row r="424" spans="3:19" s="94" customFormat="1" x14ac:dyDescent="0.2">
      <c r="C424" s="129"/>
      <c r="J424" s="131"/>
      <c r="O424" s="7"/>
      <c r="P424" s="132"/>
      <c r="Q424" s="13"/>
      <c r="R424" s="7"/>
      <c r="S424" s="131"/>
    </row>
  </sheetData>
  <mergeCells count="4">
    <mergeCell ref="A1:T1"/>
    <mergeCell ref="A2:N2"/>
    <mergeCell ref="O2:P2"/>
    <mergeCell ref="A34:N34"/>
  </mergeCells>
  <pageMargins left="0.7" right="0.7" top="0.75" bottom="0.75" header="0.3" footer="0.3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3"/>
  <sheetViews>
    <sheetView view="pageBreakPreview" topLeftCell="A10" zoomScaleNormal="100" zoomScaleSheetLayoutView="100" workbookViewId="0">
      <selection activeCell="A34" sqref="A34:S40"/>
    </sheetView>
  </sheetViews>
  <sheetFormatPr defaultRowHeight="14.25" x14ac:dyDescent="0.2"/>
  <cols>
    <col min="1" max="1" width="27.28515625" style="44" customWidth="1"/>
    <col min="2" max="3" width="11.5703125" style="45" customWidth="1"/>
    <col min="4" max="4" width="11.28515625" style="3" customWidth="1"/>
    <col min="5" max="5" width="12" customWidth="1"/>
    <col min="6" max="6" width="13.28515625" customWidth="1"/>
    <col min="7" max="8" width="10.5703125" customWidth="1"/>
    <col min="9" max="9" width="10.5703125" style="11" customWidth="1"/>
    <col min="10" max="10" width="8.7109375" style="14" customWidth="1"/>
    <col min="11" max="11" width="8.42578125" style="12" customWidth="1"/>
    <col min="12" max="12" width="10.5703125" style="73" customWidth="1"/>
    <col min="13" max="13" width="10.5703125" style="26" customWidth="1"/>
    <col min="14" max="14" width="10.5703125" style="8" customWidth="1"/>
    <col min="15" max="15" width="8.7109375" style="23" customWidth="1"/>
    <col min="16" max="16" width="8.28515625" style="23" customWidth="1"/>
    <col min="17" max="17" width="10.28515625" style="29" customWidth="1"/>
    <col min="18" max="18" width="17.7109375" style="69" customWidth="1"/>
    <col min="19" max="19" width="10.7109375" style="60" customWidth="1"/>
  </cols>
  <sheetData>
    <row r="1" spans="1:19" ht="32.65" customHeight="1" x14ac:dyDescent="0.2">
      <c r="A1" s="164" t="s">
        <v>56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6"/>
    </row>
    <row r="2" spans="1:19" s="2" customFormat="1" ht="63.75" x14ac:dyDescent="0.2">
      <c r="A2" s="46" t="s">
        <v>0</v>
      </c>
      <c r="B2" s="53" t="s">
        <v>51</v>
      </c>
      <c r="C2" s="54" t="s">
        <v>54</v>
      </c>
      <c r="D2" s="16" t="s">
        <v>31</v>
      </c>
      <c r="E2" s="52" t="s">
        <v>53</v>
      </c>
      <c r="F2" s="17" t="s">
        <v>52</v>
      </c>
      <c r="G2" s="18" t="s">
        <v>34</v>
      </c>
      <c r="H2" s="18" t="s">
        <v>35</v>
      </c>
      <c r="I2" s="19" t="s">
        <v>36</v>
      </c>
      <c r="J2" s="20" t="s">
        <v>37</v>
      </c>
      <c r="K2" s="21" t="s">
        <v>33</v>
      </c>
      <c r="L2" s="70" t="s">
        <v>38</v>
      </c>
      <c r="M2" s="37"/>
      <c r="N2" s="22" t="s">
        <v>39</v>
      </c>
      <c r="O2" s="24"/>
      <c r="P2" s="24"/>
      <c r="Q2" s="27" t="s">
        <v>44</v>
      </c>
      <c r="R2" s="30" t="s">
        <v>47</v>
      </c>
      <c r="S2" s="61"/>
    </row>
    <row r="3" spans="1:19" x14ac:dyDescent="0.2">
      <c r="A3" s="39" t="s">
        <v>1</v>
      </c>
      <c r="B3" s="55">
        <v>1136</v>
      </c>
      <c r="C3" s="56">
        <v>995</v>
      </c>
      <c r="D3" s="5">
        <v>985</v>
      </c>
      <c r="E3" s="93">
        <v>1047</v>
      </c>
      <c r="F3" s="4">
        <f>E3-D3</f>
        <v>62</v>
      </c>
      <c r="G3" s="9"/>
      <c r="H3" s="9"/>
      <c r="I3" s="10">
        <f>((E3)*5)/(6*21)</f>
        <v>41.547619047619051</v>
      </c>
      <c r="J3" s="13">
        <f>((E3)*2)/(6*30)</f>
        <v>11.633333333333333</v>
      </c>
      <c r="K3" s="9">
        <v>0</v>
      </c>
      <c r="L3" s="71">
        <f>SUM(I3:K3)</f>
        <v>53.180952380952384</v>
      </c>
      <c r="M3" s="38"/>
      <c r="N3" s="7">
        <v>1</v>
      </c>
      <c r="O3" s="25"/>
      <c r="P3" s="25"/>
      <c r="Q3" s="28">
        <v>52</v>
      </c>
      <c r="R3" s="78">
        <f t="shared" ref="R3:R32" si="0">L3-Q3</f>
        <v>1.1809523809523839</v>
      </c>
      <c r="S3" s="60" t="s">
        <v>55</v>
      </c>
    </row>
    <row r="4" spans="1:19" x14ac:dyDescent="0.2">
      <c r="A4" s="39" t="s">
        <v>2</v>
      </c>
      <c r="B4" s="55">
        <v>925</v>
      </c>
      <c r="C4" s="56">
        <v>912</v>
      </c>
      <c r="D4" s="5">
        <v>909</v>
      </c>
      <c r="E4" s="7">
        <v>912</v>
      </c>
      <c r="F4" s="4">
        <f t="shared" ref="F4:F32" si="1">E4-D4</f>
        <v>3</v>
      </c>
      <c r="G4" s="9"/>
      <c r="H4" s="9"/>
      <c r="I4" s="10">
        <f>((E4)*5)/(6*21)</f>
        <v>36.19047619047619</v>
      </c>
      <c r="J4" s="13">
        <f t="shared" ref="J4:J32" si="2">((E4)*2)/(6*30)</f>
        <v>10.133333333333333</v>
      </c>
      <c r="K4" s="9">
        <v>0</v>
      </c>
      <c r="L4" s="71">
        <f t="shared" ref="L4:L32" si="3">SUM(I4:K4)</f>
        <v>46.323809523809523</v>
      </c>
      <c r="M4" s="38"/>
      <c r="N4" s="7">
        <v>0</v>
      </c>
      <c r="O4" s="25"/>
      <c r="P4" s="25"/>
      <c r="Q4" s="28">
        <v>47.14</v>
      </c>
      <c r="R4" s="31">
        <f t="shared" si="0"/>
        <v>-0.81619047619047791</v>
      </c>
    </row>
    <row r="5" spans="1:19" x14ac:dyDescent="0.2">
      <c r="A5" s="40" t="s">
        <v>23</v>
      </c>
      <c r="B5" s="57">
        <v>31</v>
      </c>
      <c r="C5" s="56">
        <v>33</v>
      </c>
      <c r="D5" s="15">
        <v>22</v>
      </c>
      <c r="E5" s="83">
        <v>33</v>
      </c>
      <c r="F5" s="4">
        <f t="shared" si="1"/>
        <v>11</v>
      </c>
      <c r="G5" s="9"/>
      <c r="H5" s="9"/>
      <c r="I5" s="10">
        <f>((E5)*5)/(6*210)</f>
        <v>0.13095238095238096</v>
      </c>
      <c r="J5" s="13">
        <f t="shared" si="2"/>
        <v>0.36666666666666664</v>
      </c>
      <c r="K5" s="9">
        <v>0</v>
      </c>
      <c r="L5" s="71">
        <f t="shared" si="3"/>
        <v>0.49761904761904763</v>
      </c>
      <c r="M5" s="38"/>
      <c r="N5" s="7">
        <v>0</v>
      </c>
      <c r="O5" s="25"/>
      <c r="P5" s="25"/>
      <c r="Q5" s="28"/>
      <c r="R5" s="31">
        <f t="shared" si="0"/>
        <v>0.49761904761904763</v>
      </c>
    </row>
    <row r="6" spans="1:19" x14ac:dyDescent="0.2">
      <c r="A6" s="39" t="s">
        <v>3</v>
      </c>
      <c r="B6" s="55">
        <v>1028</v>
      </c>
      <c r="C6" s="56">
        <v>1055</v>
      </c>
      <c r="D6" s="5">
        <v>1037</v>
      </c>
      <c r="E6" s="7">
        <v>1055</v>
      </c>
      <c r="F6" s="4">
        <f t="shared" si="1"/>
        <v>18</v>
      </c>
      <c r="G6" s="9"/>
      <c r="H6" s="9"/>
      <c r="I6" s="10">
        <f>((E6)*5)/(6*21)</f>
        <v>41.865079365079367</v>
      </c>
      <c r="J6" s="13">
        <f t="shared" si="2"/>
        <v>11.722222222222221</v>
      </c>
      <c r="K6" s="9">
        <v>0</v>
      </c>
      <c r="L6" s="71">
        <f t="shared" si="3"/>
        <v>53.587301587301589</v>
      </c>
      <c r="M6" s="38"/>
      <c r="N6" s="7">
        <v>1</v>
      </c>
      <c r="O6" s="25"/>
      <c r="P6" s="25"/>
      <c r="Q6" s="28">
        <v>53</v>
      </c>
      <c r="R6" s="31">
        <f t="shared" si="0"/>
        <v>0.58730158730158877</v>
      </c>
    </row>
    <row r="7" spans="1:19" x14ac:dyDescent="0.2">
      <c r="A7" s="40" t="s">
        <v>26</v>
      </c>
      <c r="B7" s="57">
        <v>45</v>
      </c>
      <c r="C7" s="56">
        <v>42</v>
      </c>
      <c r="D7" s="15">
        <v>0</v>
      </c>
      <c r="E7" s="83">
        <v>42</v>
      </c>
      <c r="F7" s="4">
        <f t="shared" si="1"/>
        <v>42</v>
      </c>
      <c r="G7" s="9"/>
      <c r="H7" s="9"/>
      <c r="I7" s="10">
        <f>((E7)*5)/(6*21)</f>
        <v>1.6666666666666667</v>
      </c>
      <c r="J7" s="13">
        <f t="shared" si="2"/>
        <v>0.46666666666666667</v>
      </c>
      <c r="K7" s="9">
        <v>0</v>
      </c>
      <c r="L7" s="71">
        <f t="shared" si="3"/>
        <v>2.1333333333333333</v>
      </c>
      <c r="M7" s="38"/>
      <c r="N7" s="7">
        <v>0</v>
      </c>
      <c r="O7" s="25"/>
      <c r="P7" s="25"/>
      <c r="Q7" s="28"/>
      <c r="R7" s="31">
        <f t="shared" si="0"/>
        <v>2.1333333333333333</v>
      </c>
    </row>
    <row r="8" spans="1:19" x14ac:dyDescent="0.2">
      <c r="A8" s="49" t="s">
        <v>17</v>
      </c>
      <c r="B8" s="58">
        <v>834</v>
      </c>
      <c r="C8" s="56">
        <v>815</v>
      </c>
      <c r="D8" s="5">
        <v>843</v>
      </c>
      <c r="E8" s="47">
        <v>835</v>
      </c>
      <c r="F8" s="4">
        <f t="shared" si="1"/>
        <v>-8</v>
      </c>
      <c r="G8" s="9"/>
      <c r="H8" s="9"/>
      <c r="I8" s="10">
        <f>((E8)*5)/(6*21)</f>
        <v>33.134920634920633</v>
      </c>
      <c r="J8" s="13">
        <f t="shared" si="2"/>
        <v>9.2777777777777786</v>
      </c>
      <c r="K8" s="9">
        <v>0</v>
      </c>
      <c r="L8" s="71">
        <f t="shared" si="3"/>
        <v>42.412698412698411</v>
      </c>
      <c r="M8" s="38"/>
      <c r="N8" s="7">
        <v>0</v>
      </c>
      <c r="O8" s="25"/>
      <c r="P8" s="25"/>
      <c r="Q8" s="28">
        <v>43</v>
      </c>
      <c r="R8" s="78">
        <f t="shared" si="0"/>
        <v>-0.58730158730158877</v>
      </c>
      <c r="S8" s="60" t="s">
        <v>55</v>
      </c>
    </row>
    <row r="9" spans="1:19" x14ac:dyDescent="0.2">
      <c r="A9" s="40" t="s">
        <v>28</v>
      </c>
      <c r="B9" s="57">
        <v>237</v>
      </c>
      <c r="C9" s="56">
        <v>320</v>
      </c>
      <c r="D9" s="15">
        <v>355</v>
      </c>
      <c r="E9" s="83">
        <v>320</v>
      </c>
      <c r="F9" s="4">
        <f t="shared" si="1"/>
        <v>-35</v>
      </c>
      <c r="G9" s="9"/>
      <c r="H9" s="9"/>
      <c r="I9" s="10">
        <f>((E9)*5)/(6*15)</f>
        <v>17.777777777777779</v>
      </c>
      <c r="J9" s="13">
        <f>((E9)*2)/(6*19)</f>
        <v>5.6140350877192979</v>
      </c>
      <c r="K9" s="9">
        <v>0</v>
      </c>
      <c r="L9" s="71">
        <f t="shared" si="3"/>
        <v>23.391812865497077</v>
      </c>
      <c r="M9" s="38"/>
      <c r="N9" s="7">
        <v>1</v>
      </c>
      <c r="O9" s="25"/>
      <c r="P9" s="25"/>
      <c r="Q9" s="28">
        <v>27</v>
      </c>
      <c r="R9" s="31">
        <f t="shared" si="0"/>
        <v>-3.6081871345029235</v>
      </c>
    </row>
    <row r="10" spans="1:19" x14ac:dyDescent="0.2">
      <c r="A10" s="39" t="s">
        <v>4</v>
      </c>
      <c r="B10" s="55">
        <v>1085</v>
      </c>
      <c r="C10" s="56">
        <v>1030</v>
      </c>
      <c r="D10" s="5">
        <v>1064</v>
      </c>
      <c r="E10" s="47">
        <v>1030</v>
      </c>
      <c r="F10" s="4">
        <f t="shared" si="1"/>
        <v>-34</v>
      </c>
      <c r="G10" s="9"/>
      <c r="H10" s="9"/>
      <c r="I10" s="10">
        <f>((E10)*5)/(6*21)</f>
        <v>40.873015873015873</v>
      </c>
      <c r="J10" s="13">
        <f t="shared" si="2"/>
        <v>11.444444444444445</v>
      </c>
      <c r="K10" s="9">
        <v>0</v>
      </c>
      <c r="L10" s="71">
        <f t="shared" si="3"/>
        <v>52.317460317460316</v>
      </c>
      <c r="M10" s="38"/>
      <c r="N10" s="7">
        <v>3</v>
      </c>
      <c r="O10" s="25"/>
      <c r="P10" s="25"/>
      <c r="Q10" s="28">
        <v>55.34</v>
      </c>
      <c r="R10" s="31">
        <f t="shared" si="0"/>
        <v>-3.0225396825396871</v>
      </c>
    </row>
    <row r="11" spans="1:19" x14ac:dyDescent="0.2">
      <c r="A11" s="39" t="s">
        <v>21</v>
      </c>
      <c r="B11" s="55">
        <v>396</v>
      </c>
      <c r="C11" s="56">
        <v>390</v>
      </c>
      <c r="D11" s="6">
        <v>396</v>
      </c>
      <c r="E11" s="83">
        <v>390</v>
      </c>
      <c r="F11" s="4">
        <f t="shared" si="1"/>
        <v>-6</v>
      </c>
      <c r="G11" s="9"/>
      <c r="H11" s="9"/>
      <c r="I11" s="10">
        <f>((E11)*5)/(6*21)</f>
        <v>15.476190476190476</v>
      </c>
      <c r="J11" s="13">
        <f t="shared" si="2"/>
        <v>4.333333333333333</v>
      </c>
      <c r="K11" s="9">
        <v>0</v>
      </c>
      <c r="L11" s="71">
        <f t="shared" si="3"/>
        <v>19.80952380952381</v>
      </c>
      <c r="M11" s="38"/>
      <c r="N11" s="7">
        <v>0</v>
      </c>
      <c r="O11" s="25"/>
      <c r="P11" s="25"/>
      <c r="Q11" s="28">
        <v>20.14</v>
      </c>
      <c r="R11" s="31">
        <f t="shared" si="0"/>
        <v>-0.33047619047619037</v>
      </c>
    </row>
    <row r="12" spans="1:19" x14ac:dyDescent="0.2">
      <c r="A12" s="39" t="s">
        <v>5</v>
      </c>
      <c r="B12" s="55">
        <v>1143</v>
      </c>
      <c r="C12" s="56">
        <v>1090</v>
      </c>
      <c r="D12" s="5">
        <v>1173</v>
      </c>
      <c r="E12" s="47">
        <v>1090</v>
      </c>
      <c r="F12" s="4">
        <f t="shared" si="1"/>
        <v>-83</v>
      </c>
      <c r="G12" s="9"/>
      <c r="H12" s="9"/>
      <c r="I12" s="10">
        <f>((E12)*5)/(6*21)</f>
        <v>43.253968253968253</v>
      </c>
      <c r="J12" s="13">
        <f t="shared" si="2"/>
        <v>12.111111111111111</v>
      </c>
      <c r="K12" s="9">
        <v>0</v>
      </c>
      <c r="L12" s="71">
        <f t="shared" si="3"/>
        <v>55.365079365079367</v>
      </c>
      <c r="M12" s="38"/>
      <c r="N12" s="7">
        <v>3</v>
      </c>
      <c r="O12" s="25"/>
      <c r="P12" s="25"/>
      <c r="Q12" s="28">
        <v>60</v>
      </c>
      <c r="R12" s="31">
        <f t="shared" si="0"/>
        <v>-4.6349206349206327</v>
      </c>
    </row>
    <row r="13" spans="1:19" x14ac:dyDescent="0.2">
      <c r="A13" s="39" t="s">
        <v>6</v>
      </c>
      <c r="B13" s="55">
        <v>807</v>
      </c>
      <c r="C13" s="56">
        <v>815</v>
      </c>
      <c r="D13" s="5">
        <v>885</v>
      </c>
      <c r="E13" s="7">
        <v>815</v>
      </c>
      <c r="F13" s="4">
        <f t="shared" si="1"/>
        <v>-70</v>
      </c>
      <c r="G13" s="1">
        <v>500</v>
      </c>
      <c r="H13" s="1">
        <v>430</v>
      </c>
      <c r="I13" s="10">
        <f>((E13)*5)/(6*21)</f>
        <v>32.341269841269842</v>
      </c>
      <c r="J13" s="13">
        <f t="shared" si="2"/>
        <v>9.0555555555555554</v>
      </c>
      <c r="K13" s="13">
        <f>((H13)*2)/(6*24)</f>
        <v>5.9722222222222223</v>
      </c>
      <c r="L13" s="71">
        <f t="shared" si="3"/>
        <v>47.36904761904762</v>
      </c>
      <c r="M13" s="38"/>
      <c r="N13" s="7">
        <v>0</v>
      </c>
      <c r="O13" s="25"/>
      <c r="P13" s="25"/>
      <c r="Q13" s="28">
        <v>48</v>
      </c>
      <c r="R13" s="31">
        <f t="shared" si="0"/>
        <v>-0.6309523809523796</v>
      </c>
    </row>
    <row r="14" spans="1:19" x14ac:dyDescent="0.2">
      <c r="A14" s="39" t="s">
        <v>7</v>
      </c>
      <c r="B14" s="55">
        <v>791</v>
      </c>
      <c r="C14" s="56">
        <v>700</v>
      </c>
      <c r="D14" s="5">
        <v>773</v>
      </c>
      <c r="E14" s="7">
        <v>700</v>
      </c>
      <c r="F14" s="4">
        <f t="shared" si="1"/>
        <v>-73</v>
      </c>
      <c r="G14" s="9"/>
      <c r="H14" s="9"/>
      <c r="I14" s="10">
        <f>((E14)*5)/(6*21)</f>
        <v>27.777777777777779</v>
      </c>
      <c r="J14" s="13">
        <f t="shared" si="2"/>
        <v>7.7777777777777777</v>
      </c>
      <c r="K14" s="9">
        <v>0</v>
      </c>
      <c r="L14" s="71">
        <f t="shared" si="3"/>
        <v>35.555555555555557</v>
      </c>
      <c r="M14" s="38"/>
      <c r="N14" s="7">
        <v>3</v>
      </c>
      <c r="O14" s="25"/>
      <c r="P14" s="25"/>
      <c r="Q14" s="28">
        <v>39</v>
      </c>
      <c r="R14" s="31">
        <f t="shared" si="0"/>
        <v>-3.4444444444444429</v>
      </c>
    </row>
    <row r="15" spans="1:19" x14ac:dyDescent="0.2">
      <c r="A15" s="40" t="s">
        <v>27</v>
      </c>
      <c r="B15" s="57">
        <v>292</v>
      </c>
      <c r="C15" s="56">
        <v>300</v>
      </c>
      <c r="D15" s="15">
        <v>355</v>
      </c>
      <c r="E15" s="83">
        <v>300</v>
      </c>
      <c r="F15" s="4">
        <f t="shared" si="1"/>
        <v>-55</v>
      </c>
      <c r="G15" s="9"/>
      <c r="H15" s="9"/>
      <c r="I15" s="10">
        <f>((E15)*5)/(6*15)</f>
        <v>16.666666666666668</v>
      </c>
      <c r="J15" s="13">
        <f>((E15)*2)/(6*19)</f>
        <v>5.2631578947368425</v>
      </c>
      <c r="K15" s="9">
        <v>0</v>
      </c>
      <c r="L15" s="71">
        <f t="shared" si="3"/>
        <v>21.92982456140351</v>
      </c>
      <c r="M15" s="38"/>
      <c r="N15" s="7">
        <v>0</v>
      </c>
      <c r="O15" s="25"/>
      <c r="P15" s="25"/>
      <c r="Q15" s="28">
        <v>28</v>
      </c>
      <c r="R15" s="31">
        <f t="shared" si="0"/>
        <v>-6.0701754385964897</v>
      </c>
    </row>
    <row r="16" spans="1:19" x14ac:dyDescent="0.2">
      <c r="A16" s="39" t="s">
        <v>19</v>
      </c>
      <c r="B16" s="55">
        <v>933</v>
      </c>
      <c r="C16" s="56">
        <v>935</v>
      </c>
      <c r="D16" s="6">
        <v>953</v>
      </c>
      <c r="E16" s="7">
        <v>935</v>
      </c>
      <c r="F16" s="4">
        <f t="shared" si="1"/>
        <v>-18</v>
      </c>
      <c r="G16" s="9"/>
      <c r="H16" s="9"/>
      <c r="I16" s="10">
        <f t="shared" ref="I16:I32" si="4">((E16)*5)/(6*21)</f>
        <v>37.103174603174601</v>
      </c>
      <c r="J16" s="13">
        <f t="shared" si="2"/>
        <v>10.388888888888889</v>
      </c>
      <c r="K16" s="9">
        <v>0</v>
      </c>
      <c r="L16" s="71">
        <f t="shared" si="3"/>
        <v>47.492063492063494</v>
      </c>
      <c r="M16" s="38"/>
      <c r="N16" s="7">
        <v>0</v>
      </c>
      <c r="O16" s="25"/>
      <c r="P16" s="25"/>
      <c r="Q16" s="28">
        <v>48.42</v>
      </c>
      <c r="R16" s="31">
        <f t="shared" si="0"/>
        <v>-0.92793650793650784</v>
      </c>
    </row>
    <row r="17" spans="1:19" s="92" customFormat="1" x14ac:dyDescent="0.2">
      <c r="A17" s="79" t="s">
        <v>8</v>
      </c>
      <c r="B17" s="80">
        <v>1131</v>
      </c>
      <c r="C17" s="81">
        <v>1245</v>
      </c>
      <c r="D17" s="82">
        <v>1262</v>
      </c>
      <c r="E17" s="93">
        <v>1201</v>
      </c>
      <c r="F17" s="84">
        <f t="shared" si="1"/>
        <v>-61</v>
      </c>
      <c r="G17" s="83"/>
      <c r="H17" s="83"/>
      <c r="I17" s="85">
        <f t="shared" si="4"/>
        <v>47.658730158730158</v>
      </c>
      <c r="J17" s="85">
        <f t="shared" si="2"/>
        <v>13.344444444444445</v>
      </c>
      <c r="K17" s="83">
        <v>0</v>
      </c>
      <c r="L17" s="86">
        <f t="shared" si="3"/>
        <v>61.0031746031746</v>
      </c>
      <c r="M17" s="87"/>
      <c r="N17" s="83">
        <v>2</v>
      </c>
      <c r="O17" s="88"/>
      <c r="P17" s="88"/>
      <c r="Q17" s="89">
        <v>65.28</v>
      </c>
      <c r="R17" s="90">
        <f t="shared" si="0"/>
        <v>-4.2768253968254015</v>
      </c>
      <c r="S17" s="91"/>
    </row>
    <row r="18" spans="1:19" x14ac:dyDescent="0.2">
      <c r="A18" s="40" t="s">
        <v>24</v>
      </c>
      <c r="B18" s="57">
        <v>28</v>
      </c>
      <c r="C18" s="56">
        <v>31</v>
      </c>
      <c r="D18" s="15">
        <v>31</v>
      </c>
      <c r="E18" s="83">
        <v>31</v>
      </c>
      <c r="F18" s="4">
        <f t="shared" si="1"/>
        <v>0</v>
      </c>
      <c r="G18" s="9"/>
      <c r="H18" s="9"/>
      <c r="I18" s="10">
        <f t="shared" si="4"/>
        <v>1.2301587301587302</v>
      </c>
      <c r="J18" s="13">
        <f t="shared" si="2"/>
        <v>0.34444444444444444</v>
      </c>
      <c r="K18" s="9">
        <v>0</v>
      </c>
      <c r="L18" s="71">
        <f t="shared" si="3"/>
        <v>1.5746031746031748</v>
      </c>
      <c r="M18" s="38"/>
      <c r="N18" s="7">
        <v>0</v>
      </c>
      <c r="O18" s="25"/>
      <c r="P18" s="25"/>
      <c r="Q18" s="28"/>
      <c r="R18" s="31">
        <f t="shared" si="0"/>
        <v>1.5746031746031748</v>
      </c>
    </row>
    <row r="19" spans="1:19" x14ac:dyDescent="0.2">
      <c r="A19" s="39" t="s">
        <v>9</v>
      </c>
      <c r="B19" s="55">
        <v>1011</v>
      </c>
      <c r="C19" s="56">
        <v>1050</v>
      </c>
      <c r="D19" s="5">
        <v>1080</v>
      </c>
      <c r="E19" s="7">
        <v>1050</v>
      </c>
      <c r="F19" s="4">
        <f t="shared" si="1"/>
        <v>-30</v>
      </c>
      <c r="G19" s="9"/>
      <c r="H19" s="9"/>
      <c r="I19" s="10">
        <f t="shared" si="4"/>
        <v>41.666666666666664</v>
      </c>
      <c r="J19" s="13">
        <f t="shared" si="2"/>
        <v>11.666666666666666</v>
      </c>
      <c r="K19" s="9">
        <v>0</v>
      </c>
      <c r="L19" s="71">
        <f t="shared" si="3"/>
        <v>53.333333333333329</v>
      </c>
      <c r="M19" s="38"/>
      <c r="N19" s="7">
        <v>4</v>
      </c>
      <c r="O19" s="25"/>
      <c r="P19" s="25"/>
      <c r="Q19" s="28">
        <v>56.56</v>
      </c>
      <c r="R19" s="31">
        <f t="shared" si="0"/>
        <v>-3.2266666666666737</v>
      </c>
    </row>
    <row r="20" spans="1:19" x14ac:dyDescent="0.2">
      <c r="A20" s="39" t="s">
        <v>10</v>
      </c>
      <c r="B20" s="55">
        <v>1188</v>
      </c>
      <c r="C20" s="56">
        <v>1139</v>
      </c>
      <c r="D20" s="5">
        <v>1135</v>
      </c>
      <c r="E20" s="7">
        <v>1139</v>
      </c>
      <c r="F20" s="4">
        <f t="shared" si="1"/>
        <v>4</v>
      </c>
      <c r="G20" s="9"/>
      <c r="H20" s="9"/>
      <c r="I20" s="10">
        <f t="shared" si="4"/>
        <v>45.198412698412696</v>
      </c>
      <c r="J20" s="13">
        <f t="shared" si="2"/>
        <v>12.655555555555555</v>
      </c>
      <c r="K20" s="9">
        <v>0</v>
      </c>
      <c r="L20" s="71">
        <f t="shared" si="3"/>
        <v>57.853968253968247</v>
      </c>
      <c r="M20" s="38"/>
      <c r="N20" s="7">
        <v>0</v>
      </c>
      <c r="O20" s="25"/>
      <c r="P20" s="25"/>
      <c r="Q20" s="28">
        <v>58</v>
      </c>
      <c r="R20" s="31">
        <f t="shared" si="0"/>
        <v>-0.14603174603175262</v>
      </c>
    </row>
    <row r="21" spans="1:19" ht="13.5" customHeight="1" x14ac:dyDescent="0.2">
      <c r="A21" s="39" t="s">
        <v>11</v>
      </c>
      <c r="B21" s="55">
        <v>1294</v>
      </c>
      <c r="C21" s="56">
        <v>1350</v>
      </c>
      <c r="D21" s="5">
        <v>1353</v>
      </c>
      <c r="E21" s="47">
        <v>1350</v>
      </c>
      <c r="F21" s="4">
        <f t="shared" si="1"/>
        <v>-3</v>
      </c>
      <c r="G21" s="9"/>
      <c r="H21" s="9"/>
      <c r="I21" s="10">
        <f t="shared" si="4"/>
        <v>53.571428571428569</v>
      </c>
      <c r="J21" s="13">
        <f t="shared" si="2"/>
        <v>15</v>
      </c>
      <c r="K21" s="9">
        <v>0</v>
      </c>
      <c r="L21" s="71">
        <f t="shared" si="3"/>
        <v>68.571428571428569</v>
      </c>
      <c r="M21" s="38"/>
      <c r="N21" s="7">
        <v>0</v>
      </c>
      <c r="O21" s="25"/>
      <c r="P21" s="25"/>
      <c r="Q21" s="28">
        <v>69.7</v>
      </c>
      <c r="R21" s="31">
        <f t="shared" si="0"/>
        <v>-1.1285714285714334</v>
      </c>
    </row>
    <row r="22" spans="1:19" x14ac:dyDescent="0.2">
      <c r="A22" s="39" t="s">
        <v>22</v>
      </c>
      <c r="B22" s="55">
        <v>37</v>
      </c>
      <c r="C22" s="56">
        <v>36</v>
      </c>
      <c r="D22" s="50">
        <v>36</v>
      </c>
      <c r="E22" s="83">
        <v>36</v>
      </c>
      <c r="F22" s="4">
        <f t="shared" si="1"/>
        <v>0</v>
      </c>
      <c r="G22" s="9"/>
      <c r="H22" s="9"/>
      <c r="I22" s="10">
        <f t="shared" si="4"/>
        <v>1.4285714285714286</v>
      </c>
      <c r="J22" s="13">
        <f t="shared" si="2"/>
        <v>0.4</v>
      </c>
      <c r="K22" s="9">
        <v>0</v>
      </c>
      <c r="L22" s="71">
        <f t="shared" si="3"/>
        <v>1.8285714285714287</v>
      </c>
      <c r="M22" s="38"/>
      <c r="N22" s="7">
        <v>0</v>
      </c>
      <c r="O22" s="25"/>
      <c r="P22" s="25"/>
      <c r="Q22" s="28"/>
      <c r="R22" s="31">
        <f t="shared" si="0"/>
        <v>1.8285714285714287</v>
      </c>
    </row>
    <row r="23" spans="1:19" x14ac:dyDescent="0.2">
      <c r="A23" s="39" t="s">
        <v>12</v>
      </c>
      <c r="B23" s="55">
        <v>1156</v>
      </c>
      <c r="C23" s="56">
        <v>1085</v>
      </c>
      <c r="D23" s="5">
        <v>1072</v>
      </c>
      <c r="E23" s="93">
        <v>1122</v>
      </c>
      <c r="F23" s="4">
        <f t="shared" si="1"/>
        <v>50</v>
      </c>
      <c r="G23" s="9"/>
      <c r="H23" s="9"/>
      <c r="I23" s="10">
        <f t="shared" si="4"/>
        <v>44.523809523809526</v>
      </c>
      <c r="J23" s="13">
        <f t="shared" si="2"/>
        <v>12.466666666666667</v>
      </c>
      <c r="K23" s="9">
        <v>0</v>
      </c>
      <c r="L23" s="71">
        <f t="shared" si="3"/>
        <v>56.990476190476194</v>
      </c>
      <c r="M23" s="38"/>
      <c r="N23" s="7">
        <v>3</v>
      </c>
      <c r="O23" s="25"/>
      <c r="P23" s="25"/>
      <c r="Q23" s="28">
        <v>56</v>
      </c>
      <c r="R23" s="78">
        <f t="shared" si="0"/>
        <v>0.99047619047619406</v>
      </c>
      <c r="S23" s="60" t="s">
        <v>55</v>
      </c>
    </row>
    <row r="24" spans="1:19" x14ac:dyDescent="0.2">
      <c r="A24" s="40" t="s">
        <v>29</v>
      </c>
      <c r="B24" s="57">
        <v>64</v>
      </c>
      <c r="C24" s="56">
        <v>43</v>
      </c>
      <c r="D24" s="15">
        <v>45</v>
      </c>
      <c r="E24" s="83">
        <v>43</v>
      </c>
      <c r="F24" s="4">
        <f t="shared" si="1"/>
        <v>-2</v>
      </c>
      <c r="G24" s="9"/>
      <c r="H24" s="9"/>
      <c r="I24" s="10">
        <f t="shared" si="4"/>
        <v>1.7063492063492063</v>
      </c>
      <c r="J24" s="13">
        <f t="shared" si="2"/>
        <v>0.4777777777777778</v>
      </c>
      <c r="K24" s="9">
        <v>0</v>
      </c>
      <c r="L24" s="71">
        <f t="shared" si="3"/>
        <v>2.1841269841269839</v>
      </c>
      <c r="M24" s="38"/>
      <c r="N24" s="7">
        <v>0</v>
      </c>
      <c r="O24" s="25"/>
      <c r="P24" s="25"/>
      <c r="Q24" s="28"/>
      <c r="R24" s="31">
        <f t="shared" si="0"/>
        <v>2.1841269841269839</v>
      </c>
    </row>
    <row r="25" spans="1:19" x14ac:dyDescent="0.2">
      <c r="A25" s="39" t="s">
        <v>13</v>
      </c>
      <c r="B25" s="55">
        <v>1263</v>
      </c>
      <c r="C25" s="56">
        <v>1285</v>
      </c>
      <c r="D25" s="5">
        <v>1345</v>
      </c>
      <c r="E25" s="7">
        <v>1285</v>
      </c>
      <c r="F25" s="4">
        <f t="shared" si="1"/>
        <v>-60</v>
      </c>
      <c r="G25" s="9"/>
      <c r="H25" s="9"/>
      <c r="I25" s="10">
        <f t="shared" si="4"/>
        <v>50.992063492063494</v>
      </c>
      <c r="J25" s="13">
        <f t="shared" si="2"/>
        <v>14.277777777777779</v>
      </c>
      <c r="K25" s="9">
        <v>0</v>
      </c>
      <c r="L25" s="71">
        <f t="shared" si="3"/>
        <v>65.269841269841265</v>
      </c>
      <c r="M25" s="38"/>
      <c r="N25" s="7">
        <v>3</v>
      </c>
      <c r="O25" s="25"/>
      <c r="P25" s="25"/>
      <c r="Q25" s="28">
        <v>69.14</v>
      </c>
      <c r="R25" s="31">
        <f t="shared" si="0"/>
        <v>-3.8701587301587352</v>
      </c>
    </row>
    <row r="26" spans="1:19" x14ac:dyDescent="0.2">
      <c r="A26" s="39" t="s">
        <v>18</v>
      </c>
      <c r="B26" s="55">
        <v>183</v>
      </c>
      <c r="C26" s="56">
        <v>189</v>
      </c>
      <c r="D26" s="6">
        <v>198</v>
      </c>
      <c r="E26" s="7">
        <v>189</v>
      </c>
      <c r="F26" s="4">
        <f t="shared" si="1"/>
        <v>-9</v>
      </c>
      <c r="G26" s="9"/>
      <c r="H26" s="9"/>
      <c r="I26" s="10">
        <f t="shared" si="4"/>
        <v>7.5</v>
      </c>
      <c r="J26" s="13">
        <f t="shared" si="2"/>
        <v>2.1</v>
      </c>
      <c r="K26" s="9">
        <v>0</v>
      </c>
      <c r="L26" s="71">
        <f t="shared" si="3"/>
        <v>9.6</v>
      </c>
      <c r="M26" s="38"/>
      <c r="N26" s="7">
        <v>0</v>
      </c>
      <c r="O26" s="25"/>
      <c r="P26" s="25"/>
      <c r="Q26" s="28">
        <v>13.5</v>
      </c>
      <c r="R26" s="31">
        <f t="shared" si="0"/>
        <v>-3.9000000000000004</v>
      </c>
    </row>
    <row r="27" spans="1:19" x14ac:dyDescent="0.2">
      <c r="A27" s="40" t="s">
        <v>25</v>
      </c>
      <c r="B27" s="57">
        <v>27</v>
      </c>
      <c r="C27" s="56">
        <v>25</v>
      </c>
      <c r="D27" s="15">
        <v>25</v>
      </c>
      <c r="E27" s="83">
        <v>25</v>
      </c>
      <c r="F27" s="4">
        <f t="shared" si="1"/>
        <v>0</v>
      </c>
      <c r="G27" s="9"/>
      <c r="H27" s="9"/>
      <c r="I27" s="10">
        <f t="shared" si="4"/>
        <v>0.99206349206349209</v>
      </c>
      <c r="J27" s="13">
        <f t="shared" si="2"/>
        <v>0.27777777777777779</v>
      </c>
      <c r="K27" s="9">
        <v>0</v>
      </c>
      <c r="L27" s="71">
        <f t="shared" si="3"/>
        <v>1.2698412698412698</v>
      </c>
      <c r="M27" s="38"/>
      <c r="N27" s="7">
        <v>0</v>
      </c>
      <c r="O27" s="25"/>
      <c r="P27" s="25"/>
      <c r="Q27" s="28"/>
      <c r="R27" s="31">
        <f t="shared" si="0"/>
        <v>1.2698412698412698</v>
      </c>
    </row>
    <row r="28" spans="1:19" x14ac:dyDescent="0.2">
      <c r="A28" s="39" t="s">
        <v>14</v>
      </c>
      <c r="B28" s="55">
        <v>1114</v>
      </c>
      <c r="C28" s="56">
        <v>1100</v>
      </c>
      <c r="D28" s="5">
        <v>1184</v>
      </c>
      <c r="E28" s="7">
        <v>1100</v>
      </c>
      <c r="F28" s="4">
        <f t="shared" si="1"/>
        <v>-84</v>
      </c>
      <c r="G28" s="9"/>
      <c r="H28" s="9"/>
      <c r="I28" s="10">
        <f t="shared" si="4"/>
        <v>43.650793650793652</v>
      </c>
      <c r="J28" s="13">
        <f t="shared" si="2"/>
        <v>12.222222222222221</v>
      </c>
      <c r="K28" s="9">
        <v>0</v>
      </c>
      <c r="L28" s="71">
        <f t="shared" si="3"/>
        <v>55.873015873015873</v>
      </c>
      <c r="M28" s="38"/>
      <c r="N28" s="7">
        <v>0</v>
      </c>
      <c r="O28" s="25"/>
      <c r="P28" s="25"/>
      <c r="Q28" s="28">
        <v>60.28</v>
      </c>
      <c r="R28" s="31">
        <f t="shared" si="0"/>
        <v>-4.4069841269841277</v>
      </c>
    </row>
    <row r="29" spans="1:19" x14ac:dyDescent="0.2">
      <c r="A29" s="49" t="s">
        <v>20</v>
      </c>
      <c r="B29" s="58">
        <v>935</v>
      </c>
      <c r="C29" s="56">
        <v>900</v>
      </c>
      <c r="D29" s="6">
        <v>918</v>
      </c>
      <c r="E29" s="47">
        <v>938</v>
      </c>
      <c r="F29" s="4">
        <f t="shared" si="1"/>
        <v>20</v>
      </c>
      <c r="G29" s="9"/>
      <c r="H29" s="9"/>
      <c r="I29" s="10">
        <f t="shared" si="4"/>
        <v>37.222222222222221</v>
      </c>
      <c r="J29" s="13">
        <f t="shared" si="2"/>
        <v>10.422222222222222</v>
      </c>
      <c r="K29" s="9">
        <v>0</v>
      </c>
      <c r="L29" s="71">
        <f t="shared" si="3"/>
        <v>47.644444444444446</v>
      </c>
      <c r="M29" s="38"/>
      <c r="N29" s="7">
        <v>0</v>
      </c>
      <c r="O29" s="25"/>
      <c r="P29" s="25"/>
      <c r="Q29" s="28">
        <v>50</v>
      </c>
      <c r="R29" s="78">
        <f t="shared" si="0"/>
        <v>-2.3555555555555543</v>
      </c>
      <c r="S29" s="60" t="s">
        <v>55</v>
      </c>
    </row>
    <row r="30" spans="1:19" x14ac:dyDescent="0.2">
      <c r="A30" s="39" t="s">
        <v>15</v>
      </c>
      <c r="B30" s="55">
        <v>858</v>
      </c>
      <c r="C30" s="56">
        <v>827</v>
      </c>
      <c r="D30" s="5">
        <v>867</v>
      </c>
      <c r="E30" s="7">
        <v>827</v>
      </c>
      <c r="F30" s="4">
        <f t="shared" si="1"/>
        <v>-40</v>
      </c>
      <c r="G30" s="9"/>
      <c r="H30" s="9"/>
      <c r="I30" s="10">
        <f t="shared" si="4"/>
        <v>32.817460317460316</v>
      </c>
      <c r="J30" s="13">
        <f t="shared" si="2"/>
        <v>9.1888888888888882</v>
      </c>
      <c r="K30" s="9">
        <v>0</v>
      </c>
      <c r="L30" s="71">
        <f t="shared" si="3"/>
        <v>42.006349206349206</v>
      </c>
      <c r="M30" s="38"/>
      <c r="N30" s="7">
        <v>1</v>
      </c>
      <c r="O30" s="25"/>
      <c r="P30" s="25"/>
      <c r="Q30" s="28">
        <v>44.58</v>
      </c>
      <c r="R30" s="31">
        <f t="shared" si="0"/>
        <v>-2.573650793650792</v>
      </c>
    </row>
    <row r="31" spans="1:19" x14ac:dyDescent="0.2">
      <c r="A31" s="39" t="s">
        <v>16</v>
      </c>
      <c r="B31" s="55">
        <v>891</v>
      </c>
      <c r="C31" s="56">
        <v>785</v>
      </c>
      <c r="D31" s="5">
        <v>851</v>
      </c>
      <c r="E31" s="47">
        <v>825</v>
      </c>
      <c r="F31" s="4">
        <f t="shared" si="1"/>
        <v>-26</v>
      </c>
      <c r="G31" s="9"/>
      <c r="H31" s="9"/>
      <c r="I31" s="10">
        <f t="shared" si="4"/>
        <v>32.738095238095241</v>
      </c>
      <c r="J31" s="13">
        <f t="shared" si="2"/>
        <v>9.1666666666666661</v>
      </c>
      <c r="K31" s="9">
        <v>0</v>
      </c>
      <c r="L31" s="71">
        <f t="shared" si="3"/>
        <v>41.904761904761905</v>
      </c>
      <c r="M31" s="38"/>
      <c r="N31" s="7">
        <v>3</v>
      </c>
      <c r="O31" s="25"/>
      <c r="P31" s="25"/>
      <c r="Q31" s="28">
        <v>43</v>
      </c>
      <c r="R31" s="78">
        <f t="shared" si="0"/>
        <v>-1.0952380952380949</v>
      </c>
      <c r="S31" s="60" t="s">
        <v>55</v>
      </c>
    </row>
    <row r="32" spans="1:19" ht="15.75" x14ac:dyDescent="0.2">
      <c r="A32" s="40" t="s">
        <v>30</v>
      </c>
      <c r="B32" s="57">
        <f>SUM(B3:B31)</f>
        <v>20863</v>
      </c>
      <c r="C32" s="59">
        <f>SUM(C3:C31)</f>
        <v>20522</v>
      </c>
      <c r="D32" s="51">
        <f>SUM(D3:D31)</f>
        <v>21152</v>
      </c>
      <c r="E32" s="48">
        <f>SUM(E3:E31)</f>
        <v>20665</v>
      </c>
      <c r="F32" s="77">
        <f t="shared" si="1"/>
        <v>-487</v>
      </c>
      <c r="G32" s="9"/>
      <c r="H32" s="9"/>
      <c r="I32" s="10">
        <f t="shared" si="4"/>
        <v>820.03968253968253</v>
      </c>
      <c r="J32" s="13">
        <f t="shared" si="2"/>
        <v>229.61111111111111</v>
      </c>
      <c r="K32" s="9">
        <v>0</v>
      </c>
      <c r="L32" s="71">
        <f t="shared" si="3"/>
        <v>1049.6507936507937</v>
      </c>
      <c r="M32" s="38"/>
      <c r="N32" s="7">
        <f>SUM(N3:N31)</f>
        <v>28</v>
      </c>
      <c r="O32" s="25"/>
      <c r="P32" s="25"/>
      <c r="Q32" s="28">
        <f>SUM(Q3:Q31)</f>
        <v>1107.08</v>
      </c>
      <c r="R32" s="31">
        <f t="shared" si="0"/>
        <v>-57.429206349206197</v>
      </c>
    </row>
    <row r="33" spans="1:39" ht="26.25" x14ac:dyDescent="0.2">
      <c r="A33" s="164" t="s">
        <v>43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/>
    </row>
    <row r="34" spans="1:39" s="23" customFormat="1" ht="76.5" x14ac:dyDescent="0.2">
      <c r="A34" s="41" t="s">
        <v>0</v>
      </c>
      <c r="B34" s="53" t="s">
        <v>51</v>
      </c>
      <c r="C34" s="54" t="s">
        <v>54</v>
      </c>
      <c r="D34" s="16" t="s">
        <v>31</v>
      </c>
      <c r="E34" s="34" t="s">
        <v>40</v>
      </c>
      <c r="F34" s="33" t="s">
        <v>32</v>
      </c>
      <c r="G34" s="33" t="s">
        <v>34</v>
      </c>
      <c r="H34" s="33" t="s">
        <v>35</v>
      </c>
      <c r="I34" s="33" t="s">
        <v>36</v>
      </c>
      <c r="J34" s="33" t="s">
        <v>37</v>
      </c>
      <c r="K34" s="33" t="s">
        <v>33</v>
      </c>
      <c r="L34" s="72" t="s">
        <v>45</v>
      </c>
      <c r="M34" s="75" t="s">
        <v>48</v>
      </c>
      <c r="N34" s="67" t="s">
        <v>41</v>
      </c>
      <c r="O34" s="16" t="s">
        <v>42</v>
      </c>
      <c r="P34" s="65" t="s">
        <v>49</v>
      </c>
      <c r="Q34" s="67" t="s">
        <v>50</v>
      </c>
      <c r="R34" s="30" t="s">
        <v>47</v>
      </c>
      <c r="S34" s="62" t="s">
        <v>46</v>
      </c>
    </row>
    <row r="35" spans="1:39" x14ac:dyDescent="0.2">
      <c r="A35" s="42" t="s">
        <v>1</v>
      </c>
      <c r="B35" s="43">
        <f t="shared" ref="B35:E36" si="5">B3</f>
        <v>1136</v>
      </c>
      <c r="C35" s="43">
        <f t="shared" si="5"/>
        <v>995</v>
      </c>
      <c r="D35" s="1">
        <f t="shared" si="5"/>
        <v>985</v>
      </c>
      <c r="E35" s="35">
        <f t="shared" si="5"/>
        <v>1047</v>
      </c>
      <c r="F35" s="4">
        <f t="shared" ref="F35:F40" si="6">E35-D35</f>
        <v>62</v>
      </c>
      <c r="G35" s="1"/>
      <c r="H35" s="1"/>
      <c r="I35" s="10">
        <v>39.484126984126981</v>
      </c>
      <c r="J35" s="36">
        <v>17</v>
      </c>
      <c r="K35" s="1">
        <v>0</v>
      </c>
      <c r="L35" s="71">
        <f>N35+O35</f>
        <v>59.180952380952384</v>
      </c>
      <c r="M35" s="76">
        <f>L35-3</f>
        <v>56.180952380952384</v>
      </c>
      <c r="N35" s="66">
        <f>L3</f>
        <v>53.180952380952384</v>
      </c>
      <c r="O35" s="7">
        <v>6</v>
      </c>
      <c r="P35" s="15">
        <v>3</v>
      </c>
      <c r="Q35" s="15">
        <v>3</v>
      </c>
      <c r="R35" s="71">
        <f>L35-S35</f>
        <v>1.1809523809523839</v>
      </c>
      <c r="S35" s="63">
        <v>58</v>
      </c>
    </row>
    <row r="36" spans="1:39" x14ac:dyDescent="0.2">
      <c r="A36" s="42" t="s">
        <v>2</v>
      </c>
      <c r="B36" s="43">
        <f t="shared" si="5"/>
        <v>925</v>
      </c>
      <c r="C36" s="43">
        <f t="shared" si="5"/>
        <v>912</v>
      </c>
      <c r="D36" s="1">
        <f t="shared" si="5"/>
        <v>909</v>
      </c>
      <c r="E36" s="35">
        <f t="shared" si="5"/>
        <v>912</v>
      </c>
      <c r="F36" s="4">
        <f t="shared" si="6"/>
        <v>3</v>
      </c>
      <c r="G36" s="1"/>
      <c r="H36" s="1"/>
      <c r="I36" s="10">
        <v>36.19047619047619</v>
      </c>
      <c r="J36" s="36">
        <v>15</v>
      </c>
      <c r="K36" s="1">
        <v>0</v>
      </c>
      <c r="L36" s="71">
        <f t="shared" ref="L36:L40" si="7">N36+O36</f>
        <v>51.323809523809523</v>
      </c>
      <c r="M36" s="76">
        <f>L36-2.5</f>
        <v>48.823809523809523</v>
      </c>
      <c r="N36" s="66">
        <f>L4</f>
        <v>46.323809523809523</v>
      </c>
      <c r="O36" s="7">
        <v>5</v>
      </c>
      <c r="P36" s="15">
        <v>2.5</v>
      </c>
      <c r="Q36" s="15">
        <v>2.5</v>
      </c>
      <c r="R36" s="71">
        <f>L36-S36</f>
        <v>-1.6761904761904773</v>
      </c>
      <c r="S36" s="63">
        <v>53</v>
      </c>
    </row>
    <row r="37" spans="1:39" x14ac:dyDescent="0.2">
      <c r="A37" s="42" t="s">
        <v>6</v>
      </c>
      <c r="B37" s="43">
        <f t="shared" ref="B37:E38" si="8">B13</f>
        <v>807</v>
      </c>
      <c r="C37" s="43">
        <f t="shared" si="8"/>
        <v>815</v>
      </c>
      <c r="D37" s="1">
        <f t="shared" si="8"/>
        <v>885</v>
      </c>
      <c r="E37" s="35">
        <f t="shared" si="8"/>
        <v>815</v>
      </c>
      <c r="F37" s="4">
        <f t="shared" si="6"/>
        <v>-70</v>
      </c>
      <c r="G37" s="1">
        <v>500</v>
      </c>
      <c r="H37" s="1">
        <v>430</v>
      </c>
      <c r="I37" s="10">
        <v>32.341269841269842</v>
      </c>
      <c r="J37" s="36">
        <v>14</v>
      </c>
      <c r="K37" s="1">
        <v>6</v>
      </c>
      <c r="L37" s="71">
        <f t="shared" si="7"/>
        <v>52.36904761904762</v>
      </c>
      <c r="M37" s="76">
        <f>L37-2.5</f>
        <v>49.86904761904762</v>
      </c>
      <c r="N37" s="66">
        <f>L13</f>
        <v>47.36904761904762</v>
      </c>
      <c r="O37" s="7">
        <v>5</v>
      </c>
      <c r="P37" s="15">
        <v>2.5</v>
      </c>
      <c r="Q37" s="15">
        <v>2.5</v>
      </c>
      <c r="R37" s="71">
        <f t="shared" ref="R37:R40" si="9">L37-S37</f>
        <v>-1.6309523809523796</v>
      </c>
      <c r="S37" s="63">
        <v>54</v>
      </c>
    </row>
    <row r="38" spans="1:39" x14ac:dyDescent="0.2">
      <c r="A38" s="42" t="s">
        <v>7</v>
      </c>
      <c r="B38" s="43">
        <f t="shared" si="8"/>
        <v>791</v>
      </c>
      <c r="C38" s="43">
        <f t="shared" si="8"/>
        <v>700</v>
      </c>
      <c r="D38" s="1">
        <f t="shared" si="8"/>
        <v>773</v>
      </c>
      <c r="E38" s="35">
        <f t="shared" si="8"/>
        <v>700</v>
      </c>
      <c r="F38" s="4">
        <f t="shared" si="6"/>
        <v>-73</v>
      </c>
      <c r="G38" s="1"/>
      <c r="H38" s="1"/>
      <c r="I38" s="10">
        <v>27.777777777777779</v>
      </c>
      <c r="J38" s="36">
        <v>12</v>
      </c>
      <c r="K38" s="1">
        <v>0</v>
      </c>
      <c r="L38" s="71">
        <f t="shared" si="7"/>
        <v>39.555555555555557</v>
      </c>
      <c r="M38" s="76">
        <f>L38-2</f>
        <v>37.555555555555557</v>
      </c>
      <c r="N38" s="66">
        <f>L14</f>
        <v>35.555555555555557</v>
      </c>
      <c r="O38" s="7">
        <v>4</v>
      </c>
      <c r="P38" s="15">
        <v>2</v>
      </c>
      <c r="Q38" s="15">
        <v>2</v>
      </c>
      <c r="R38" s="71">
        <f t="shared" si="9"/>
        <v>-5.4444444444444429</v>
      </c>
      <c r="S38" s="63">
        <v>45</v>
      </c>
    </row>
    <row r="39" spans="1:39" x14ac:dyDescent="0.2">
      <c r="A39" s="42" t="s">
        <v>12</v>
      </c>
      <c r="B39" s="43">
        <f>B23</f>
        <v>1156</v>
      </c>
      <c r="C39" s="43">
        <f>C23</f>
        <v>1085</v>
      </c>
      <c r="D39" s="1">
        <f>D23</f>
        <v>1072</v>
      </c>
      <c r="E39" s="35">
        <f>E23</f>
        <v>1122</v>
      </c>
      <c r="F39" s="4">
        <f t="shared" si="6"/>
        <v>50</v>
      </c>
      <c r="G39" s="1"/>
      <c r="H39" s="1"/>
      <c r="I39" s="10">
        <v>43.055555555555557</v>
      </c>
      <c r="J39" s="36">
        <v>18</v>
      </c>
      <c r="K39" s="1">
        <v>0</v>
      </c>
      <c r="L39" s="71">
        <f t="shared" si="7"/>
        <v>62.990476190476194</v>
      </c>
      <c r="M39" s="76">
        <f>L39-3</f>
        <v>59.990476190476194</v>
      </c>
      <c r="N39" s="66">
        <f>L23</f>
        <v>56.990476190476194</v>
      </c>
      <c r="O39" s="7">
        <v>6</v>
      </c>
      <c r="P39" s="15">
        <v>3</v>
      </c>
      <c r="Q39" s="15">
        <v>3</v>
      </c>
      <c r="R39" s="71">
        <f t="shared" si="9"/>
        <v>0.99047619047619406</v>
      </c>
      <c r="S39" s="63">
        <v>62</v>
      </c>
    </row>
    <row r="40" spans="1:39" x14ac:dyDescent="0.2">
      <c r="A40" s="42" t="s">
        <v>16</v>
      </c>
      <c r="B40" s="43">
        <f>B31</f>
        <v>891</v>
      </c>
      <c r="C40" s="43">
        <f>C31</f>
        <v>785</v>
      </c>
      <c r="D40" s="1">
        <f>D31</f>
        <v>851</v>
      </c>
      <c r="E40" s="35">
        <f>E31</f>
        <v>825</v>
      </c>
      <c r="F40" s="4">
        <f t="shared" si="6"/>
        <v>-26</v>
      </c>
      <c r="G40" s="1"/>
      <c r="H40" s="1"/>
      <c r="I40" s="10">
        <v>31.150793650793652</v>
      </c>
      <c r="J40" s="36">
        <v>13</v>
      </c>
      <c r="K40" s="1">
        <v>0</v>
      </c>
      <c r="L40" s="71">
        <f t="shared" si="7"/>
        <v>45.904761904761905</v>
      </c>
      <c r="M40" s="76">
        <f>L40-2</f>
        <v>43.904761904761905</v>
      </c>
      <c r="N40" s="66">
        <f>L31</f>
        <v>41.904761904761905</v>
      </c>
      <c r="O40" s="7">
        <v>4</v>
      </c>
      <c r="P40" s="15">
        <v>2</v>
      </c>
      <c r="Q40" s="15">
        <v>2</v>
      </c>
      <c r="R40" s="71">
        <f t="shared" si="9"/>
        <v>-3.0952380952380949</v>
      </c>
      <c r="S40" s="63">
        <v>49</v>
      </c>
    </row>
    <row r="41" spans="1:39" x14ac:dyDescent="0.2">
      <c r="Q41" s="32"/>
      <c r="R41" s="68"/>
      <c r="S41" s="64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spans="1:39" x14ac:dyDescent="0.2">
      <c r="Q42" s="32"/>
      <c r="R42" s="68"/>
      <c r="S42" s="64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1:39" x14ac:dyDescent="0.2">
      <c r="Q43" s="32"/>
      <c r="R43" s="68"/>
      <c r="S43" s="64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  <row r="44" spans="1:39" x14ac:dyDescent="0.2">
      <c r="Q44" s="32"/>
      <c r="R44" s="68"/>
      <c r="S44" s="64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</row>
    <row r="45" spans="1:39" x14ac:dyDescent="0.2">
      <c r="Q45" s="32"/>
      <c r="R45" s="68"/>
      <c r="S45" s="64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</row>
    <row r="46" spans="1:39" x14ac:dyDescent="0.2">
      <c r="Q46" s="32"/>
      <c r="R46" s="68"/>
      <c r="S46" s="64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</row>
    <row r="47" spans="1:39" x14ac:dyDescent="0.2">
      <c r="Q47" s="32"/>
      <c r="R47" s="68"/>
      <c r="S47" s="64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</row>
    <row r="48" spans="1:39" x14ac:dyDescent="0.2">
      <c r="Q48" s="32"/>
      <c r="R48" s="68"/>
      <c r="S48" s="64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</row>
    <row r="49" spans="12:39" customFormat="1" x14ac:dyDescent="0.2">
      <c r="L49" s="74"/>
      <c r="Q49" s="32"/>
      <c r="R49" s="68"/>
      <c r="S49" s="64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</row>
    <row r="50" spans="12:39" customFormat="1" x14ac:dyDescent="0.2">
      <c r="L50" s="74"/>
      <c r="Q50" s="32"/>
      <c r="R50" s="68"/>
      <c r="S50" s="64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</row>
    <row r="51" spans="12:39" customFormat="1" x14ac:dyDescent="0.2">
      <c r="L51" s="74"/>
      <c r="Q51" s="32"/>
      <c r="R51" s="68"/>
      <c r="S51" s="64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</row>
    <row r="52" spans="12:39" customFormat="1" x14ac:dyDescent="0.2">
      <c r="L52" s="74"/>
      <c r="Q52" s="32"/>
      <c r="R52" s="68"/>
      <c r="S52" s="64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</row>
    <row r="53" spans="12:39" customFormat="1" x14ac:dyDescent="0.2">
      <c r="L53" s="74"/>
      <c r="Q53" s="32"/>
      <c r="R53" s="68"/>
      <c r="S53" s="64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</row>
    <row r="54" spans="12:39" customFormat="1" x14ac:dyDescent="0.2">
      <c r="L54" s="74"/>
      <c r="Q54" s="32"/>
      <c r="R54" s="68"/>
      <c r="S54" s="64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</row>
    <row r="55" spans="12:39" customFormat="1" x14ac:dyDescent="0.2">
      <c r="L55" s="74"/>
      <c r="Q55" s="32"/>
      <c r="R55" s="68"/>
      <c r="S55" s="64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</row>
    <row r="56" spans="12:39" customFormat="1" x14ac:dyDescent="0.2">
      <c r="L56" s="74"/>
      <c r="Q56" s="32"/>
      <c r="R56" s="68"/>
      <c r="S56" s="64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</row>
    <row r="57" spans="12:39" customFormat="1" x14ac:dyDescent="0.2">
      <c r="L57" s="74"/>
      <c r="Q57" s="32"/>
      <c r="R57" s="68"/>
      <c r="S57" s="64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</row>
    <row r="58" spans="12:39" customFormat="1" x14ac:dyDescent="0.2">
      <c r="L58" s="74"/>
      <c r="Q58" s="32"/>
      <c r="R58" s="68"/>
      <c r="S58" s="64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</row>
    <row r="59" spans="12:39" customFormat="1" x14ac:dyDescent="0.2">
      <c r="L59" s="74"/>
      <c r="Q59" s="32"/>
      <c r="R59" s="68"/>
      <c r="S59" s="64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</row>
    <row r="60" spans="12:39" customFormat="1" x14ac:dyDescent="0.2">
      <c r="L60" s="74"/>
      <c r="Q60" s="32"/>
      <c r="R60" s="68"/>
      <c r="S60" s="64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</row>
    <row r="61" spans="12:39" customFormat="1" x14ac:dyDescent="0.2">
      <c r="L61" s="74"/>
      <c r="Q61" s="32"/>
      <c r="R61" s="68"/>
      <c r="S61" s="64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</row>
    <row r="62" spans="12:39" customFormat="1" x14ac:dyDescent="0.2">
      <c r="L62" s="74"/>
      <c r="Q62" s="32"/>
      <c r="R62" s="68"/>
      <c r="S62" s="64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</row>
    <row r="63" spans="12:39" customFormat="1" x14ac:dyDescent="0.2">
      <c r="L63" s="74"/>
      <c r="Q63" s="32"/>
      <c r="R63" s="68"/>
      <c r="S63" s="64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</row>
    <row r="64" spans="12:39" customFormat="1" x14ac:dyDescent="0.2">
      <c r="L64" s="74"/>
      <c r="Q64" s="32"/>
      <c r="R64" s="68"/>
      <c r="S64" s="64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</row>
    <row r="65" spans="12:39" customFormat="1" x14ac:dyDescent="0.2">
      <c r="L65" s="74"/>
      <c r="Q65" s="32"/>
      <c r="R65" s="68"/>
      <c r="S65" s="64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</row>
    <row r="66" spans="12:39" customFormat="1" x14ac:dyDescent="0.2">
      <c r="L66" s="74"/>
      <c r="Q66" s="32"/>
      <c r="R66" s="68"/>
      <c r="S66" s="64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</row>
    <row r="67" spans="12:39" customFormat="1" x14ac:dyDescent="0.2">
      <c r="L67" s="74"/>
      <c r="Q67" s="32"/>
      <c r="R67" s="68"/>
      <c r="S67" s="64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</row>
    <row r="68" spans="12:39" customFormat="1" x14ac:dyDescent="0.2">
      <c r="L68" s="74"/>
      <c r="Q68" s="32"/>
      <c r="R68" s="68"/>
      <c r="S68" s="64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</row>
    <row r="69" spans="12:39" customFormat="1" x14ac:dyDescent="0.2">
      <c r="L69" s="74"/>
      <c r="Q69" s="32"/>
      <c r="R69" s="68"/>
      <c r="S69" s="64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</row>
    <row r="70" spans="12:39" customFormat="1" x14ac:dyDescent="0.2">
      <c r="L70" s="74"/>
      <c r="Q70" s="32"/>
      <c r="R70" s="68"/>
      <c r="S70" s="64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</row>
    <row r="71" spans="12:39" customFormat="1" x14ac:dyDescent="0.2">
      <c r="L71" s="74"/>
      <c r="Q71" s="32"/>
      <c r="R71" s="68"/>
      <c r="S71" s="64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</row>
    <row r="72" spans="12:39" customFormat="1" x14ac:dyDescent="0.2">
      <c r="L72" s="74"/>
      <c r="Q72" s="32"/>
      <c r="R72" s="68"/>
      <c r="S72" s="64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</row>
    <row r="73" spans="12:39" customFormat="1" x14ac:dyDescent="0.2">
      <c r="L73" s="74"/>
      <c r="Q73" s="32"/>
      <c r="R73" s="68"/>
      <c r="S73" s="64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</row>
    <row r="74" spans="12:39" customFormat="1" x14ac:dyDescent="0.2">
      <c r="L74" s="74"/>
      <c r="Q74" s="32"/>
      <c r="R74" s="68"/>
      <c r="S74" s="64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</row>
    <row r="75" spans="12:39" customFormat="1" x14ac:dyDescent="0.2">
      <c r="L75" s="74"/>
      <c r="Q75" s="32"/>
      <c r="R75" s="68"/>
      <c r="S75" s="64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</row>
    <row r="76" spans="12:39" customFormat="1" x14ac:dyDescent="0.2">
      <c r="L76" s="74"/>
      <c r="Q76" s="32"/>
      <c r="R76" s="68"/>
      <c r="S76" s="64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</row>
    <row r="77" spans="12:39" customFormat="1" x14ac:dyDescent="0.2">
      <c r="L77" s="74"/>
      <c r="Q77" s="32"/>
      <c r="R77" s="68"/>
      <c r="S77" s="64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</row>
    <row r="78" spans="12:39" customFormat="1" x14ac:dyDescent="0.2">
      <c r="L78" s="74"/>
      <c r="Q78" s="32"/>
      <c r="R78" s="68"/>
      <c r="S78" s="64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</row>
    <row r="79" spans="12:39" customFormat="1" x14ac:dyDescent="0.2">
      <c r="L79" s="74"/>
      <c r="Q79" s="32"/>
      <c r="R79" s="68"/>
      <c r="S79" s="64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</row>
    <row r="80" spans="12:39" customFormat="1" x14ac:dyDescent="0.2">
      <c r="L80" s="74"/>
      <c r="Q80" s="32"/>
      <c r="R80" s="68"/>
      <c r="S80" s="64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</row>
    <row r="81" spans="12:39" customFormat="1" x14ac:dyDescent="0.2">
      <c r="L81" s="74"/>
      <c r="Q81" s="32"/>
      <c r="R81" s="68"/>
      <c r="S81" s="64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</row>
    <row r="82" spans="12:39" customFormat="1" x14ac:dyDescent="0.2">
      <c r="L82" s="74"/>
      <c r="Q82" s="32"/>
      <c r="R82" s="68"/>
      <c r="S82" s="64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</row>
    <row r="83" spans="12:39" customFormat="1" x14ac:dyDescent="0.2">
      <c r="L83" s="74"/>
      <c r="Q83" s="32"/>
      <c r="R83" s="68"/>
      <c r="S83" s="64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</row>
    <row r="84" spans="12:39" customFormat="1" x14ac:dyDescent="0.2">
      <c r="L84" s="74"/>
      <c r="Q84" s="32"/>
      <c r="R84" s="68"/>
      <c r="S84" s="64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</row>
    <row r="85" spans="12:39" customFormat="1" x14ac:dyDescent="0.2">
      <c r="L85" s="74"/>
      <c r="Q85" s="32"/>
      <c r="R85" s="68"/>
      <c r="S85" s="64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</row>
    <row r="86" spans="12:39" customFormat="1" x14ac:dyDescent="0.2">
      <c r="L86" s="74"/>
      <c r="Q86" s="32"/>
      <c r="R86" s="68"/>
      <c r="S86" s="64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</row>
    <row r="87" spans="12:39" customFormat="1" x14ac:dyDescent="0.2">
      <c r="L87" s="74"/>
      <c r="Q87" s="32"/>
      <c r="R87" s="68"/>
      <c r="S87" s="64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</row>
    <row r="88" spans="12:39" customFormat="1" x14ac:dyDescent="0.2">
      <c r="L88" s="74"/>
      <c r="Q88" s="32"/>
      <c r="R88" s="68"/>
      <c r="S88" s="64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</row>
    <row r="89" spans="12:39" customFormat="1" x14ac:dyDescent="0.2">
      <c r="L89" s="74"/>
      <c r="Q89" s="32"/>
      <c r="R89" s="68"/>
      <c r="S89" s="64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</row>
    <row r="90" spans="12:39" customFormat="1" x14ac:dyDescent="0.2">
      <c r="L90" s="74"/>
      <c r="Q90" s="32"/>
      <c r="R90" s="68"/>
      <c r="S90" s="64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</row>
    <row r="91" spans="12:39" customFormat="1" x14ac:dyDescent="0.2">
      <c r="L91" s="74"/>
      <c r="Q91" s="32"/>
      <c r="R91" s="68"/>
      <c r="S91" s="64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</row>
    <row r="92" spans="12:39" customFormat="1" x14ac:dyDescent="0.2">
      <c r="L92" s="74"/>
      <c r="Q92" s="32"/>
      <c r="R92" s="68"/>
      <c r="S92" s="64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</row>
    <row r="93" spans="12:39" customFormat="1" x14ac:dyDescent="0.2">
      <c r="L93" s="74"/>
      <c r="Q93" s="32"/>
      <c r="R93" s="68"/>
      <c r="S93" s="64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</row>
    <row r="94" spans="12:39" customFormat="1" x14ac:dyDescent="0.2">
      <c r="L94" s="74"/>
      <c r="Q94" s="32"/>
      <c r="R94" s="68"/>
      <c r="S94" s="64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</row>
    <row r="95" spans="12:39" customFormat="1" x14ac:dyDescent="0.2">
      <c r="L95" s="74"/>
      <c r="Q95" s="32"/>
      <c r="R95" s="68"/>
      <c r="S95" s="64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</row>
    <row r="96" spans="12:39" customFormat="1" x14ac:dyDescent="0.2">
      <c r="L96" s="74"/>
      <c r="Q96" s="32"/>
      <c r="R96" s="68"/>
      <c r="S96" s="64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</row>
    <row r="97" spans="12:39" customFormat="1" x14ac:dyDescent="0.2">
      <c r="L97" s="74"/>
      <c r="Q97" s="32"/>
      <c r="R97" s="68"/>
      <c r="S97" s="64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</row>
    <row r="98" spans="12:39" customFormat="1" x14ac:dyDescent="0.2">
      <c r="L98" s="74"/>
      <c r="Q98" s="32"/>
      <c r="R98" s="68"/>
      <c r="S98" s="64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</row>
    <row r="99" spans="12:39" customFormat="1" x14ac:dyDescent="0.2">
      <c r="L99" s="74"/>
      <c r="Q99" s="32"/>
      <c r="R99" s="68"/>
      <c r="S99" s="64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</row>
    <row r="100" spans="12:39" customFormat="1" x14ac:dyDescent="0.2">
      <c r="L100" s="74"/>
      <c r="Q100" s="32"/>
      <c r="R100" s="68"/>
      <c r="S100" s="64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</row>
    <row r="101" spans="12:39" customFormat="1" x14ac:dyDescent="0.2">
      <c r="L101" s="74"/>
      <c r="Q101" s="32"/>
      <c r="R101" s="68"/>
      <c r="S101" s="64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</row>
    <row r="102" spans="12:39" customFormat="1" x14ac:dyDescent="0.2">
      <c r="L102" s="74"/>
      <c r="Q102" s="32"/>
      <c r="R102" s="68"/>
      <c r="S102" s="64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</row>
    <row r="103" spans="12:39" customFormat="1" x14ac:dyDescent="0.2">
      <c r="L103" s="74"/>
      <c r="Q103" s="32"/>
      <c r="R103" s="68"/>
      <c r="S103" s="64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</row>
    <row r="104" spans="12:39" customFormat="1" x14ac:dyDescent="0.2">
      <c r="L104" s="74"/>
      <c r="Q104" s="32"/>
      <c r="R104" s="68"/>
      <c r="S104" s="64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</row>
    <row r="105" spans="12:39" customFormat="1" x14ac:dyDescent="0.2">
      <c r="L105" s="74"/>
      <c r="Q105" s="32"/>
      <c r="R105" s="68"/>
      <c r="S105" s="64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</row>
    <row r="106" spans="12:39" customFormat="1" x14ac:dyDescent="0.2">
      <c r="L106" s="74"/>
      <c r="Q106" s="32"/>
      <c r="R106" s="68"/>
      <c r="S106" s="64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</row>
    <row r="107" spans="12:39" customFormat="1" x14ac:dyDescent="0.2">
      <c r="L107" s="74"/>
      <c r="Q107" s="32"/>
      <c r="R107" s="68"/>
      <c r="S107" s="64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</row>
    <row r="108" spans="12:39" customFormat="1" x14ac:dyDescent="0.2">
      <c r="L108" s="74"/>
      <c r="Q108" s="32"/>
      <c r="R108" s="68"/>
      <c r="S108" s="64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</row>
    <row r="109" spans="12:39" customFormat="1" x14ac:dyDescent="0.2">
      <c r="L109" s="74"/>
      <c r="Q109" s="32"/>
      <c r="R109" s="68"/>
      <c r="S109" s="64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</row>
    <row r="110" spans="12:39" customFormat="1" x14ac:dyDescent="0.2">
      <c r="L110" s="74"/>
      <c r="Q110" s="32"/>
      <c r="R110" s="68"/>
      <c r="S110" s="64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</row>
    <row r="111" spans="12:39" customFormat="1" x14ac:dyDescent="0.2">
      <c r="L111" s="74"/>
      <c r="Q111" s="32"/>
      <c r="R111" s="68"/>
      <c r="S111" s="64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</row>
    <row r="112" spans="12:39" customFormat="1" x14ac:dyDescent="0.2">
      <c r="L112" s="74"/>
      <c r="Q112" s="32"/>
      <c r="R112" s="68"/>
      <c r="S112" s="64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</row>
    <row r="113" spans="12:39" customFormat="1" x14ac:dyDescent="0.2">
      <c r="L113" s="74"/>
      <c r="Q113" s="32"/>
      <c r="R113" s="68"/>
      <c r="S113" s="64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</row>
    <row r="114" spans="12:39" customFormat="1" x14ac:dyDescent="0.2">
      <c r="L114" s="74"/>
      <c r="Q114" s="32"/>
      <c r="R114" s="68"/>
      <c r="S114" s="64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</row>
    <row r="115" spans="12:39" customFormat="1" x14ac:dyDescent="0.2">
      <c r="L115" s="74"/>
      <c r="Q115" s="32"/>
      <c r="R115" s="68"/>
      <c r="S115" s="64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</row>
    <row r="116" spans="12:39" customFormat="1" x14ac:dyDescent="0.2">
      <c r="L116" s="74"/>
      <c r="Q116" s="32"/>
      <c r="R116" s="68"/>
      <c r="S116" s="64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</row>
    <row r="117" spans="12:39" customFormat="1" x14ac:dyDescent="0.2">
      <c r="L117" s="74"/>
      <c r="Q117" s="32"/>
      <c r="R117" s="68"/>
      <c r="S117" s="64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</row>
    <row r="118" spans="12:39" customFormat="1" x14ac:dyDescent="0.2">
      <c r="L118" s="74"/>
      <c r="Q118" s="32"/>
      <c r="R118" s="68"/>
      <c r="S118" s="64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</row>
    <row r="119" spans="12:39" customFormat="1" x14ac:dyDescent="0.2">
      <c r="L119" s="74"/>
      <c r="Q119" s="32"/>
      <c r="R119" s="68"/>
      <c r="S119" s="64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</row>
    <row r="120" spans="12:39" customFormat="1" x14ac:dyDescent="0.2">
      <c r="L120" s="74"/>
      <c r="Q120" s="32"/>
      <c r="R120" s="68"/>
      <c r="S120" s="64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</row>
    <row r="121" spans="12:39" customFormat="1" x14ac:dyDescent="0.2">
      <c r="L121" s="74"/>
      <c r="Q121" s="32"/>
      <c r="R121" s="68"/>
      <c r="S121" s="64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</row>
    <row r="122" spans="12:39" customFormat="1" x14ac:dyDescent="0.2">
      <c r="L122" s="74"/>
      <c r="Q122" s="32"/>
      <c r="R122" s="68"/>
      <c r="S122" s="64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</row>
    <row r="123" spans="12:39" customFormat="1" x14ac:dyDescent="0.2">
      <c r="L123" s="74"/>
      <c r="Q123" s="32"/>
      <c r="R123" s="68"/>
      <c r="S123" s="64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</row>
    <row r="124" spans="12:39" customFormat="1" x14ac:dyDescent="0.2">
      <c r="L124" s="74"/>
      <c r="Q124" s="32"/>
      <c r="R124" s="68"/>
      <c r="S124" s="64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</row>
    <row r="125" spans="12:39" customFormat="1" x14ac:dyDescent="0.2">
      <c r="L125" s="74"/>
      <c r="Q125" s="32"/>
      <c r="R125" s="68"/>
      <c r="S125" s="64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</row>
    <row r="126" spans="12:39" customFormat="1" x14ac:dyDescent="0.2">
      <c r="L126" s="74"/>
      <c r="Q126" s="32"/>
      <c r="R126" s="68"/>
      <c r="S126" s="64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</row>
    <row r="127" spans="12:39" customFormat="1" x14ac:dyDescent="0.2">
      <c r="L127" s="74"/>
      <c r="Q127" s="32"/>
      <c r="R127" s="68"/>
      <c r="S127" s="64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</row>
    <row r="128" spans="12:39" customFormat="1" x14ac:dyDescent="0.2">
      <c r="L128" s="74"/>
      <c r="Q128" s="32"/>
      <c r="R128" s="68"/>
      <c r="S128" s="64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</row>
    <row r="129" spans="12:39" customFormat="1" x14ac:dyDescent="0.2">
      <c r="L129" s="74"/>
      <c r="Q129" s="32"/>
      <c r="R129" s="68"/>
      <c r="S129" s="64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</row>
    <row r="130" spans="12:39" customFormat="1" x14ac:dyDescent="0.2">
      <c r="L130" s="74"/>
      <c r="Q130" s="32"/>
      <c r="R130" s="68"/>
      <c r="S130" s="64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</row>
    <row r="131" spans="12:39" customFormat="1" x14ac:dyDescent="0.2">
      <c r="L131" s="74"/>
      <c r="Q131" s="32"/>
      <c r="R131" s="68"/>
      <c r="S131" s="64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</row>
    <row r="132" spans="12:39" customFormat="1" x14ac:dyDescent="0.2">
      <c r="L132" s="74"/>
      <c r="Q132" s="32"/>
      <c r="R132" s="68"/>
      <c r="S132" s="64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</row>
    <row r="133" spans="12:39" customFormat="1" x14ac:dyDescent="0.2">
      <c r="L133" s="74"/>
      <c r="Q133" s="32"/>
      <c r="R133" s="68"/>
      <c r="S133" s="64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</row>
    <row r="134" spans="12:39" customFormat="1" x14ac:dyDescent="0.2">
      <c r="L134" s="74"/>
      <c r="Q134" s="32"/>
      <c r="R134" s="68"/>
      <c r="S134" s="64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</row>
    <row r="135" spans="12:39" customFormat="1" x14ac:dyDescent="0.2">
      <c r="L135" s="74"/>
      <c r="Q135" s="32"/>
      <c r="R135" s="68"/>
      <c r="S135" s="64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</row>
    <row r="136" spans="12:39" customFormat="1" x14ac:dyDescent="0.2">
      <c r="L136" s="74"/>
      <c r="Q136" s="32"/>
      <c r="R136" s="68"/>
      <c r="S136" s="64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</row>
    <row r="137" spans="12:39" customFormat="1" x14ac:dyDescent="0.2">
      <c r="L137" s="74"/>
      <c r="Q137" s="32"/>
      <c r="R137" s="68"/>
      <c r="S137" s="64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</row>
    <row r="138" spans="12:39" customFormat="1" x14ac:dyDescent="0.2">
      <c r="L138" s="74"/>
      <c r="Q138" s="32"/>
      <c r="R138" s="68"/>
      <c r="S138" s="64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</row>
    <row r="139" spans="12:39" customFormat="1" x14ac:dyDescent="0.2">
      <c r="L139" s="74"/>
      <c r="Q139" s="32"/>
      <c r="R139" s="68"/>
      <c r="S139" s="64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</row>
    <row r="140" spans="12:39" customFormat="1" x14ac:dyDescent="0.2">
      <c r="L140" s="74"/>
      <c r="Q140" s="32"/>
      <c r="R140" s="68"/>
      <c r="S140" s="64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</row>
    <row r="141" spans="12:39" customFormat="1" x14ac:dyDescent="0.2">
      <c r="L141" s="74"/>
      <c r="Q141" s="32"/>
      <c r="R141" s="68"/>
      <c r="S141" s="64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</row>
    <row r="142" spans="12:39" customFormat="1" x14ac:dyDescent="0.2">
      <c r="L142" s="74"/>
      <c r="Q142" s="32"/>
      <c r="R142" s="68"/>
      <c r="S142" s="64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</row>
    <row r="143" spans="12:39" customFormat="1" x14ac:dyDescent="0.2">
      <c r="L143" s="74"/>
      <c r="Q143" s="32"/>
      <c r="R143" s="68"/>
      <c r="S143" s="64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</row>
    <row r="144" spans="12:39" customFormat="1" x14ac:dyDescent="0.2">
      <c r="L144" s="74"/>
      <c r="Q144" s="32"/>
      <c r="R144" s="68"/>
      <c r="S144" s="64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</row>
    <row r="145" spans="12:39" customFormat="1" x14ac:dyDescent="0.2">
      <c r="L145" s="74"/>
      <c r="Q145" s="32"/>
      <c r="R145" s="68"/>
      <c r="S145" s="64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</row>
    <row r="146" spans="12:39" customFormat="1" x14ac:dyDescent="0.2">
      <c r="L146" s="74"/>
      <c r="Q146" s="32"/>
      <c r="R146" s="68"/>
      <c r="S146" s="64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</row>
    <row r="147" spans="12:39" customFormat="1" x14ac:dyDescent="0.2">
      <c r="L147" s="74"/>
      <c r="Q147" s="32"/>
      <c r="R147" s="68"/>
      <c r="S147" s="64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</row>
    <row r="148" spans="12:39" customFormat="1" x14ac:dyDescent="0.2">
      <c r="L148" s="74"/>
      <c r="Q148" s="32"/>
      <c r="R148" s="68"/>
      <c r="S148" s="64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</row>
    <row r="149" spans="12:39" customFormat="1" x14ac:dyDescent="0.2">
      <c r="L149" s="74"/>
      <c r="Q149" s="32"/>
      <c r="R149" s="68"/>
      <c r="S149" s="64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</row>
    <row r="150" spans="12:39" customFormat="1" x14ac:dyDescent="0.2">
      <c r="L150" s="74"/>
      <c r="Q150" s="32"/>
      <c r="R150" s="68"/>
      <c r="S150" s="64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</row>
    <row r="151" spans="12:39" customFormat="1" x14ac:dyDescent="0.2">
      <c r="L151" s="74"/>
      <c r="Q151" s="32"/>
      <c r="R151" s="68"/>
      <c r="S151" s="64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</row>
    <row r="152" spans="12:39" customFormat="1" x14ac:dyDescent="0.2">
      <c r="L152" s="74"/>
      <c r="Q152" s="32"/>
      <c r="R152" s="68"/>
      <c r="S152" s="64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</row>
    <row r="153" spans="12:39" customFormat="1" x14ac:dyDescent="0.2">
      <c r="L153" s="74"/>
      <c r="Q153" s="32"/>
      <c r="R153" s="68"/>
      <c r="S153" s="64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</row>
    <row r="154" spans="12:39" customFormat="1" x14ac:dyDescent="0.2">
      <c r="L154" s="74"/>
      <c r="Q154" s="32"/>
      <c r="R154" s="68"/>
      <c r="S154" s="64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</row>
    <row r="155" spans="12:39" customFormat="1" x14ac:dyDescent="0.2">
      <c r="L155" s="74"/>
      <c r="Q155" s="32"/>
      <c r="R155" s="68"/>
      <c r="S155" s="64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</row>
    <row r="156" spans="12:39" customFormat="1" x14ac:dyDescent="0.2">
      <c r="L156" s="74"/>
      <c r="Q156" s="32"/>
      <c r="R156" s="68"/>
      <c r="S156" s="64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</row>
    <row r="157" spans="12:39" customFormat="1" x14ac:dyDescent="0.2">
      <c r="L157" s="74"/>
      <c r="Q157" s="32"/>
      <c r="R157" s="68"/>
      <c r="S157" s="64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</row>
    <row r="158" spans="12:39" customFormat="1" x14ac:dyDescent="0.2">
      <c r="L158" s="74"/>
      <c r="Q158" s="32"/>
      <c r="R158" s="68"/>
      <c r="S158" s="64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</row>
    <row r="159" spans="12:39" customFormat="1" x14ac:dyDescent="0.2">
      <c r="L159" s="74"/>
      <c r="Q159" s="32"/>
      <c r="R159" s="68"/>
      <c r="S159" s="64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</row>
    <row r="160" spans="12:39" customFormat="1" x14ac:dyDescent="0.2">
      <c r="L160" s="74"/>
      <c r="Q160" s="32"/>
      <c r="R160" s="68"/>
      <c r="S160" s="64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</row>
    <row r="161" spans="12:39" customFormat="1" x14ac:dyDescent="0.2">
      <c r="L161" s="74"/>
      <c r="Q161" s="32"/>
      <c r="R161" s="68"/>
      <c r="S161" s="64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</row>
    <row r="162" spans="12:39" customFormat="1" x14ac:dyDescent="0.2">
      <c r="L162" s="74"/>
      <c r="Q162" s="32"/>
      <c r="R162" s="68"/>
      <c r="S162" s="64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</row>
    <row r="163" spans="12:39" customFormat="1" x14ac:dyDescent="0.2">
      <c r="L163" s="74"/>
      <c r="Q163" s="32"/>
      <c r="R163" s="68"/>
      <c r="S163" s="64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</row>
    <row r="164" spans="12:39" customFormat="1" x14ac:dyDescent="0.2">
      <c r="L164" s="74"/>
      <c r="Q164" s="32"/>
      <c r="R164" s="68"/>
      <c r="S164" s="64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</row>
    <row r="165" spans="12:39" customFormat="1" x14ac:dyDescent="0.2">
      <c r="L165" s="74"/>
      <c r="Q165" s="32"/>
      <c r="R165" s="68"/>
      <c r="S165" s="64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</row>
    <row r="166" spans="12:39" customFormat="1" x14ac:dyDescent="0.2">
      <c r="L166" s="74"/>
      <c r="Q166" s="32"/>
      <c r="R166" s="68"/>
      <c r="S166" s="64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</row>
    <row r="167" spans="12:39" customFormat="1" x14ac:dyDescent="0.2">
      <c r="L167" s="74"/>
      <c r="Q167" s="32"/>
      <c r="R167" s="68"/>
      <c r="S167" s="64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</row>
    <row r="168" spans="12:39" customFormat="1" x14ac:dyDescent="0.2">
      <c r="L168" s="74"/>
      <c r="Q168" s="32"/>
      <c r="R168" s="68"/>
      <c r="S168" s="64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</row>
    <row r="169" spans="12:39" customFormat="1" x14ac:dyDescent="0.2">
      <c r="L169" s="74"/>
      <c r="Q169" s="32"/>
      <c r="R169" s="68"/>
      <c r="S169" s="64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</row>
    <row r="170" spans="12:39" customFormat="1" x14ac:dyDescent="0.2">
      <c r="L170" s="74"/>
      <c r="Q170" s="32"/>
      <c r="R170" s="68"/>
      <c r="S170" s="64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</row>
    <row r="171" spans="12:39" customFormat="1" x14ac:dyDescent="0.2">
      <c r="L171" s="74"/>
      <c r="Q171" s="32"/>
      <c r="R171" s="68"/>
      <c r="S171" s="64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</row>
    <row r="172" spans="12:39" customFormat="1" x14ac:dyDescent="0.2">
      <c r="L172" s="74"/>
      <c r="Q172" s="32"/>
      <c r="R172" s="68"/>
      <c r="S172" s="64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</row>
    <row r="173" spans="12:39" customFormat="1" x14ac:dyDescent="0.2">
      <c r="L173" s="74"/>
      <c r="Q173" s="32"/>
      <c r="R173" s="68"/>
      <c r="S173" s="64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</row>
    <row r="174" spans="12:39" customFormat="1" x14ac:dyDescent="0.2">
      <c r="L174" s="74"/>
      <c r="Q174" s="32"/>
      <c r="R174" s="68"/>
      <c r="S174" s="64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</row>
    <row r="175" spans="12:39" customFormat="1" x14ac:dyDescent="0.2">
      <c r="L175" s="74"/>
      <c r="Q175" s="32"/>
      <c r="R175" s="68"/>
      <c r="S175" s="64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</row>
    <row r="176" spans="12:39" customFormat="1" x14ac:dyDescent="0.2">
      <c r="L176" s="74"/>
      <c r="Q176" s="32"/>
      <c r="R176" s="68"/>
      <c r="S176" s="64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</row>
    <row r="177" spans="12:39" customFormat="1" x14ac:dyDescent="0.2">
      <c r="L177" s="74"/>
      <c r="Q177" s="32"/>
      <c r="R177" s="68"/>
      <c r="S177" s="64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</row>
    <row r="178" spans="12:39" customFormat="1" x14ac:dyDescent="0.2">
      <c r="L178" s="74"/>
      <c r="Q178" s="32"/>
      <c r="R178" s="68"/>
      <c r="S178" s="64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</row>
    <row r="179" spans="12:39" customFormat="1" x14ac:dyDescent="0.2">
      <c r="L179" s="74"/>
      <c r="Q179" s="32"/>
      <c r="R179" s="68"/>
      <c r="S179" s="64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</row>
    <row r="180" spans="12:39" customFormat="1" x14ac:dyDescent="0.2">
      <c r="L180" s="74"/>
      <c r="Q180" s="32"/>
      <c r="R180" s="68"/>
      <c r="S180" s="64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</row>
    <row r="181" spans="12:39" customFormat="1" x14ac:dyDescent="0.2">
      <c r="L181" s="74"/>
      <c r="Q181" s="32"/>
      <c r="R181" s="68"/>
      <c r="S181" s="64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</row>
    <row r="182" spans="12:39" customFormat="1" x14ac:dyDescent="0.2">
      <c r="L182" s="74"/>
      <c r="Q182" s="32"/>
      <c r="R182" s="68"/>
      <c r="S182" s="64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</row>
    <row r="183" spans="12:39" customFormat="1" x14ac:dyDescent="0.2">
      <c r="L183" s="74"/>
      <c r="Q183" s="32"/>
      <c r="R183" s="68"/>
      <c r="S183" s="64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</row>
    <row r="184" spans="12:39" customFormat="1" x14ac:dyDescent="0.2">
      <c r="L184" s="74"/>
      <c r="Q184" s="32"/>
      <c r="R184" s="68"/>
      <c r="S184" s="64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</row>
    <row r="185" spans="12:39" customFormat="1" x14ac:dyDescent="0.2">
      <c r="L185" s="74"/>
      <c r="Q185" s="32"/>
      <c r="R185" s="68"/>
      <c r="S185" s="64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</row>
    <row r="186" spans="12:39" customFormat="1" x14ac:dyDescent="0.2">
      <c r="L186" s="74"/>
      <c r="Q186" s="32"/>
      <c r="R186" s="68"/>
      <c r="S186" s="64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</row>
    <row r="187" spans="12:39" customFormat="1" x14ac:dyDescent="0.2">
      <c r="L187" s="74"/>
      <c r="Q187" s="32"/>
      <c r="R187" s="68"/>
      <c r="S187" s="64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</row>
    <row r="188" spans="12:39" customFormat="1" x14ac:dyDescent="0.2">
      <c r="L188" s="74"/>
      <c r="Q188" s="32"/>
      <c r="R188" s="68"/>
      <c r="S188" s="64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</row>
    <row r="189" spans="12:39" customFormat="1" x14ac:dyDescent="0.2">
      <c r="L189" s="74"/>
      <c r="Q189" s="32"/>
      <c r="R189" s="68"/>
      <c r="S189" s="64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</row>
    <row r="190" spans="12:39" customFormat="1" x14ac:dyDescent="0.2">
      <c r="L190" s="74"/>
      <c r="Q190" s="32"/>
      <c r="R190" s="68"/>
      <c r="S190" s="64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</row>
    <row r="191" spans="12:39" customFormat="1" x14ac:dyDescent="0.2">
      <c r="L191" s="74"/>
      <c r="Q191" s="32"/>
      <c r="R191" s="68"/>
      <c r="S191" s="64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</row>
    <row r="192" spans="12:39" customFormat="1" x14ac:dyDescent="0.2">
      <c r="L192" s="74"/>
      <c r="Q192" s="32"/>
      <c r="R192" s="68"/>
      <c r="S192" s="64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</row>
    <row r="193" spans="12:39" customFormat="1" x14ac:dyDescent="0.2">
      <c r="L193" s="74"/>
      <c r="Q193" s="32"/>
      <c r="R193" s="68"/>
      <c r="S193" s="64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</row>
    <row r="194" spans="12:39" customFormat="1" x14ac:dyDescent="0.2">
      <c r="L194" s="74"/>
      <c r="Q194" s="32"/>
      <c r="R194" s="68"/>
      <c r="S194" s="64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</row>
    <row r="195" spans="12:39" customFormat="1" x14ac:dyDescent="0.2">
      <c r="L195" s="74"/>
      <c r="Q195" s="32"/>
      <c r="R195" s="68"/>
      <c r="S195" s="64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</row>
    <row r="196" spans="12:39" customFormat="1" x14ac:dyDescent="0.2">
      <c r="L196" s="74"/>
      <c r="Q196" s="32"/>
      <c r="R196" s="68"/>
      <c r="S196" s="64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</row>
    <row r="197" spans="12:39" customFormat="1" x14ac:dyDescent="0.2">
      <c r="L197" s="74"/>
      <c r="Q197" s="32"/>
      <c r="R197" s="68"/>
      <c r="S197" s="64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</row>
    <row r="198" spans="12:39" customFormat="1" x14ac:dyDescent="0.2">
      <c r="L198" s="74"/>
      <c r="Q198" s="32"/>
      <c r="R198" s="68"/>
      <c r="S198" s="64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</row>
    <row r="199" spans="12:39" customFormat="1" x14ac:dyDescent="0.2">
      <c r="L199" s="74"/>
      <c r="Q199" s="32"/>
      <c r="R199" s="68"/>
      <c r="S199" s="64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</row>
    <row r="200" spans="12:39" customFormat="1" x14ac:dyDescent="0.2">
      <c r="L200" s="74"/>
      <c r="Q200" s="32"/>
      <c r="R200" s="68"/>
      <c r="S200" s="64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</row>
    <row r="201" spans="12:39" customFormat="1" x14ac:dyDescent="0.2">
      <c r="L201" s="74"/>
      <c r="Q201" s="32"/>
      <c r="R201" s="68"/>
      <c r="S201" s="64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</row>
    <row r="202" spans="12:39" customFormat="1" x14ac:dyDescent="0.2">
      <c r="L202" s="74"/>
      <c r="Q202" s="32"/>
      <c r="R202" s="68"/>
      <c r="S202" s="64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</row>
    <row r="203" spans="12:39" customFormat="1" x14ac:dyDescent="0.2">
      <c r="L203" s="74"/>
      <c r="Q203" s="32"/>
      <c r="R203" s="68"/>
      <c r="S203" s="64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</row>
    <row r="204" spans="12:39" customFormat="1" x14ac:dyDescent="0.2">
      <c r="L204" s="74"/>
      <c r="Q204" s="32"/>
      <c r="R204" s="68"/>
      <c r="S204" s="64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</row>
    <row r="205" spans="12:39" customFormat="1" x14ac:dyDescent="0.2">
      <c r="L205" s="74"/>
      <c r="Q205" s="32"/>
      <c r="R205" s="68"/>
      <c r="S205" s="64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</row>
    <row r="206" spans="12:39" customFormat="1" x14ac:dyDescent="0.2">
      <c r="L206" s="74"/>
      <c r="Q206" s="32"/>
      <c r="R206" s="68"/>
      <c r="S206" s="64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</row>
    <row r="207" spans="12:39" customFormat="1" x14ac:dyDescent="0.2">
      <c r="L207" s="74"/>
      <c r="Q207" s="32"/>
      <c r="R207" s="68"/>
      <c r="S207" s="64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</row>
    <row r="208" spans="12:39" customFormat="1" x14ac:dyDescent="0.2">
      <c r="L208" s="74"/>
      <c r="Q208" s="32"/>
      <c r="R208" s="68"/>
      <c r="S208" s="64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</row>
    <row r="209" spans="12:39" customFormat="1" x14ac:dyDescent="0.2">
      <c r="L209" s="74"/>
      <c r="Q209" s="32"/>
      <c r="R209" s="68"/>
      <c r="S209" s="64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</row>
    <row r="210" spans="12:39" customFormat="1" x14ac:dyDescent="0.2">
      <c r="L210" s="74"/>
      <c r="Q210" s="32"/>
      <c r="R210" s="68"/>
      <c r="S210" s="64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</row>
    <row r="211" spans="12:39" customFormat="1" x14ac:dyDescent="0.2">
      <c r="L211" s="74"/>
      <c r="Q211" s="32"/>
      <c r="R211" s="68"/>
      <c r="S211" s="64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</row>
    <row r="212" spans="12:39" customFormat="1" x14ac:dyDescent="0.2">
      <c r="L212" s="74"/>
      <c r="Q212" s="32"/>
      <c r="R212" s="68"/>
      <c r="S212" s="64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</row>
    <row r="213" spans="12:39" customFormat="1" x14ac:dyDescent="0.2">
      <c r="L213" s="74"/>
      <c r="Q213" s="32"/>
      <c r="R213" s="68"/>
      <c r="S213" s="64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</row>
    <row r="214" spans="12:39" customFormat="1" x14ac:dyDescent="0.2">
      <c r="L214" s="74"/>
      <c r="Q214" s="32"/>
      <c r="R214" s="68"/>
      <c r="S214" s="64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</row>
    <row r="215" spans="12:39" customFormat="1" x14ac:dyDescent="0.2">
      <c r="L215" s="74"/>
      <c r="Q215" s="32"/>
      <c r="R215" s="68"/>
      <c r="S215" s="64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</row>
    <row r="216" spans="12:39" customFormat="1" x14ac:dyDescent="0.2">
      <c r="L216" s="74"/>
      <c r="Q216" s="32"/>
      <c r="R216" s="68"/>
      <c r="S216" s="64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</row>
    <row r="217" spans="12:39" customFormat="1" x14ac:dyDescent="0.2">
      <c r="L217" s="74"/>
      <c r="Q217" s="32"/>
      <c r="R217" s="68"/>
      <c r="S217" s="64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</row>
    <row r="218" spans="12:39" customFormat="1" x14ac:dyDescent="0.2">
      <c r="L218" s="74"/>
      <c r="Q218" s="32"/>
      <c r="R218" s="68"/>
      <c r="S218" s="64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</row>
    <row r="219" spans="12:39" customFormat="1" x14ac:dyDescent="0.2">
      <c r="L219" s="74"/>
      <c r="Q219" s="32"/>
      <c r="R219" s="68"/>
      <c r="S219" s="64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</row>
    <row r="220" spans="12:39" customFormat="1" x14ac:dyDescent="0.2">
      <c r="L220" s="74"/>
      <c r="Q220" s="32"/>
      <c r="R220" s="68"/>
      <c r="S220" s="64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</row>
    <row r="221" spans="12:39" customFormat="1" x14ac:dyDescent="0.2">
      <c r="L221" s="74"/>
      <c r="Q221" s="32"/>
      <c r="R221" s="68"/>
      <c r="S221" s="64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</row>
    <row r="222" spans="12:39" customFormat="1" x14ac:dyDescent="0.2">
      <c r="L222" s="74"/>
      <c r="Q222" s="32"/>
      <c r="R222" s="68"/>
      <c r="S222" s="64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</row>
    <row r="223" spans="12:39" customFormat="1" x14ac:dyDescent="0.2">
      <c r="L223" s="74"/>
      <c r="Q223" s="32"/>
      <c r="R223" s="68"/>
      <c r="S223" s="64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</row>
    <row r="224" spans="12:39" customFormat="1" x14ac:dyDescent="0.2">
      <c r="L224" s="74"/>
      <c r="Q224" s="32"/>
      <c r="R224" s="68"/>
      <c r="S224" s="64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</row>
    <row r="225" spans="12:39" customFormat="1" x14ac:dyDescent="0.2">
      <c r="L225" s="74"/>
      <c r="Q225" s="32"/>
      <c r="R225" s="68"/>
      <c r="S225" s="64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</row>
    <row r="226" spans="12:39" customFormat="1" x14ac:dyDescent="0.2">
      <c r="L226" s="74"/>
      <c r="Q226" s="32"/>
      <c r="R226" s="68"/>
      <c r="S226" s="64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</row>
    <row r="227" spans="12:39" customFormat="1" x14ac:dyDescent="0.2">
      <c r="L227" s="74"/>
      <c r="Q227" s="32"/>
      <c r="R227" s="68"/>
      <c r="S227" s="64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</row>
    <row r="228" spans="12:39" customFormat="1" x14ac:dyDescent="0.2">
      <c r="L228" s="74"/>
      <c r="Q228" s="32"/>
      <c r="R228" s="68"/>
      <c r="S228" s="64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</row>
    <row r="229" spans="12:39" customFormat="1" x14ac:dyDescent="0.2">
      <c r="L229" s="74"/>
      <c r="Q229" s="32"/>
      <c r="R229" s="68"/>
      <c r="S229" s="64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</row>
    <row r="230" spans="12:39" customFormat="1" x14ac:dyDescent="0.2">
      <c r="L230" s="74"/>
      <c r="Q230" s="32"/>
      <c r="R230" s="68"/>
      <c r="S230" s="64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</row>
    <row r="231" spans="12:39" customFormat="1" x14ac:dyDescent="0.2">
      <c r="L231" s="74"/>
      <c r="Q231" s="32"/>
      <c r="R231" s="68"/>
      <c r="S231" s="64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</row>
    <row r="232" spans="12:39" customFormat="1" x14ac:dyDescent="0.2">
      <c r="L232" s="74"/>
      <c r="Q232" s="32"/>
      <c r="R232" s="68"/>
      <c r="S232" s="64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</row>
    <row r="233" spans="12:39" customFormat="1" x14ac:dyDescent="0.2">
      <c r="L233" s="74"/>
      <c r="Q233" s="32"/>
      <c r="R233" s="68"/>
      <c r="S233" s="64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</row>
    <row r="234" spans="12:39" customFormat="1" x14ac:dyDescent="0.2">
      <c r="L234" s="74"/>
      <c r="Q234" s="32"/>
      <c r="R234" s="68"/>
      <c r="S234" s="64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</row>
    <row r="235" spans="12:39" customFormat="1" x14ac:dyDescent="0.2">
      <c r="L235" s="74"/>
      <c r="Q235" s="32"/>
      <c r="R235" s="68"/>
      <c r="S235" s="64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</row>
    <row r="236" spans="12:39" customFormat="1" x14ac:dyDescent="0.2">
      <c r="L236" s="74"/>
      <c r="Q236" s="32"/>
      <c r="R236" s="68"/>
      <c r="S236" s="64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</row>
    <row r="237" spans="12:39" customFormat="1" x14ac:dyDescent="0.2">
      <c r="L237" s="74"/>
      <c r="Q237" s="32"/>
      <c r="R237" s="68"/>
      <c r="S237" s="64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</row>
    <row r="238" spans="12:39" customFormat="1" x14ac:dyDescent="0.2">
      <c r="L238" s="74"/>
      <c r="Q238" s="32"/>
      <c r="R238" s="68"/>
      <c r="S238" s="64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</row>
    <row r="239" spans="12:39" customFormat="1" x14ac:dyDescent="0.2">
      <c r="L239" s="74"/>
      <c r="Q239" s="32"/>
      <c r="R239" s="68"/>
      <c r="S239" s="64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</row>
    <row r="240" spans="12:39" customFormat="1" x14ac:dyDescent="0.2">
      <c r="L240" s="74"/>
      <c r="Q240" s="32"/>
      <c r="R240" s="68"/>
      <c r="S240" s="64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</row>
    <row r="241" spans="12:39" customFormat="1" x14ac:dyDescent="0.2">
      <c r="L241" s="74"/>
      <c r="Q241" s="32"/>
      <c r="R241" s="68"/>
      <c r="S241" s="64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</row>
    <row r="242" spans="12:39" customFormat="1" x14ac:dyDescent="0.2">
      <c r="L242" s="74"/>
      <c r="Q242" s="32"/>
      <c r="R242" s="68"/>
      <c r="S242" s="64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</row>
    <row r="243" spans="12:39" customFormat="1" x14ac:dyDescent="0.2">
      <c r="L243" s="74"/>
      <c r="Q243" s="32"/>
      <c r="R243" s="68"/>
      <c r="S243" s="64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</row>
    <row r="244" spans="12:39" customFormat="1" x14ac:dyDescent="0.2">
      <c r="L244" s="74"/>
      <c r="Q244" s="32"/>
      <c r="R244" s="68"/>
      <c r="S244" s="64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</row>
    <row r="245" spans="12:39" customFormat="1" x14ac:dyDescent="0.2">
      <c r="L245" s="74"/>
      <c r="Q245" s="32"/>
      <c r="R245" s="68"/>
      <c r="S245" s="64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</row>
    <row r="246" spans="12:39" customFormat="1" x14ac:dyDescent="0.2">
      <c r="L246" s="74"/>
      <c r="Q246" s="32"/>
      <c r="R246" s="68"/>
      <c r="S246" s="64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</row>
    <row r="247" spans="12:39" customFormat="1" x14ac:dyDescent="0.2">
      <c r="L247" s="74"/>
      <c r="Q247" s="32"/>
      <c r="R247" s="68"/>
      <c r="S247" s="64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</row>
    <row r="248" spans="12:39" customFormat="1" x14ac:dyDescent="0.2">
      <c r="L248" s="74"/>
      <c r="Q248" s="32"/>
      <c r="R248" s="68"/>
      <c r="S248" s="64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</row>
    <row r="249" spans="12:39" customFormat="1" x14ac:dyDescent="0.2">
      <c r="L249" s="74"/>
      <c r="Q249" s="32"/>
      <c r="R249" s="68"/>
      <c r="S249" s="64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</row>
    <row r="250" spans="12:39" customFormat="1" x14ac:dyDescent="0.2">
      <c r="L250" s="74"/>
      <c r="Q250" s="32"/>
      <c r="R250" s="68"/>
      <c r="S250" s="64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</row>
    <row r="251" spans="12:39" customFormat="1" x14ac:dyDescent="0.2">
      <c r="L251" s="74"/>
      <c r="Q251" s="32"/>
      <c r="R251" s="68"/>
      <c r="S251" s="64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</row>
    <row r="252" spans="12:39" customFormat="1" x14ac:dyDescent="0.2">
      <c r="L252" s="74"/>
      <c r="Q252" s="32"/>
      <c r="R252" s="68"/>
      <c r="S252" s="64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</row>
    <row r="253" spans="12:39" customFormat="1" x14ac:dyDescent="0.2">
      <c r="L253" s="74"/>
      <c r="Q253" s="32"/>
      <c r="R253" s="68"/>
      <c r="S253" s="64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</row>
    <row r="254" spans="12:39" customFormat="1" x14ac:dyDescent="0.2">
      <c r="L254" s="74"/>
      <c r="Q254" s="32"/>
      <c r="R254" s="68"/>
      <c r="S254" s="64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</row>
    <row r="255" spans="12:39" customFormat="1" x14ac:dyDescent="0.2">
      <c r="L255" s="74"/>
      <c r="Q255" s="32"/>
      <c r="R255" s="68"/>
      <c r="S255" s="64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</row>
    <row r="256" spans="12:39" customFormat="1" x14ac:dyDescent="0.2">
      <c r="L256" s="74"/>
      <c r="Q256" s="32"/>
      <c r="R256" s="68"/>
      <c r="S256" s="64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</row>
    <row r="257" spans="12:39" customFormat="1" x14ac:dyDescent="0.2">
      <c r="L257" s="74"/>
      <c r="Q257" s="32"/>
      <c r="R257" s="68"/>
      <c r="S257" s="64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</row>
    <row r="258" spans="12:39" customFormat="1" x14ac:dyDescent="0.2">
      <c r="L258" s="74"/>
      <c r="Q258" s="32"/>
      <c r="R258" s="68"/>
      <c r="S258" s="64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</row>
    <row r="259" spans="12:39" customFormat="1" x14ac:dyDescent="0.2">
      <c r="L259" s="74"/>
      <c r="Q259" s="32"/>
      <c r="R259" s="68"/>
      <c r="S259" s="64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</row>
    <row r="260" spans="12:39" customFormat="1" x14ac:dyDescent="0.2">
      <c r="L260" s="74"/>
      <c r="Q260" s="32"/>
      <c r="R260" s="68"/>
      <c r="S260" s="64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</row>
    <row r="261" spans="12:39" customFormat="1" x14ac:dyDescent="0.2">
      <c r="L261" s="74"/>
      <c r="Q261" s="32"/>
      <c r="R261" s="68"/>
      <c r="S261" s="64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</row>
    <row r="262" spans="12:39" customFormat="1" x14ac:dyDescent="0.2">
      <c r="L262" s="74"/>
      <c r="Q262" s="32"/>
      <c r="R262" s="68"/>
      <c r="S262" s="64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</row>
    <row r="263" spans="12:39" customFormat="1" x14ac:dyDescent="0.2">
      <c r="L263" s="74"/>
      <c r="Q263" s="32"/>
      <c r="R263" s="68"/>
      <c r="S263" s="64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</row>
    <row r="264" spans="12:39" customFormat="1" x14ac:dyDescent="0.2">
      <c r="L264" s="74"/>
      <c r="Q264" s="32"/>
      <c r="R264" s="68"/>
      <c r="S264" s="64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</row>
    <row r="265" spans="12:39" customFormat="1" x14ac:dyDescent="0.2">
      <c r="L265" s="74"/>
      <c r="Q265" s="32"/>
      <c r="R265" s="68"/>
      <c r="S265" s="64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</row>
    <row r="266" spans="12:39" customFormat="1" x14ac:dyDescent="0.2">
      <c r="L266" s="74"/>
      <c r="Q266" s="32"/>
      <c r="R266" s="68"/>
      <c r="S266" s="64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</row>
    <row r="267" spans="12:39" customFormat="1" x14ac:dyDescent="0.2">
      <c r="L267" s="74"/>
      <c r="Q267" s="32"/>
      <c r="R267" s="68"/>
      <c r="S267" s="64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</row>
    <row r="268" spans="12:39" customFormat="1" x14ac:dyDescent="0.2">
      <c r="L268" s="74"/>
      <c r="Q268" s="32"/>
      <c r="R268" s="68"/>
      <c r="S268" s="64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</row>
    <row r="269" spans="12:39" customFormat="1" x14ac:dyDescent="0.2">
      <c r="L269" s="74"/>
      <c r="Q269" s="32"/>
      <c r="R269" s="68"/>
      <c r="S269" s="64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</row>
    <row r="270" spans="12:39" customFormat="1" x14ac:dyDescent="0.2">
      <c r="L270" s="74"/>
      <c r="Q270" s="32"/>
      <c r="R270" s="68"/>
      <c r="S270" s="64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</row>
    <row r="271" spans="12:39" customFormat="1" x14ac:dyDescent="0.2">
      <c r="L271" s="74"/>
      <c r="Q271" s="32"/>
      <c r="R271" s="68"/>
      <c r="S271" s="64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</row>
    <row r="272" spans="12:39" customFormat="1" x14ac:dyDescent="0.2">
      <c r="L272" s="74"/>
      <c r="Q272" s="32"/>
      <c r="R272" s="68"/>
      <c r="S272" s="64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</row>
    <row r="273" spans="12:39" customFormat="1" x14ac:dyDescent="0.2">
      <c r="L273" s="74"/>
      <c r="Q273" s="32"/>
      <c r="R273" s="68"/>
      <c r="S273" s="64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</row>
    <row r="274" spans="12:39" customFormat="1" x14ac:dyDescent="0.2">
      <c r="L274" s="74"/>
      <c r="Q274" s="32"/>
      <c r="R274" s="68"/>
      <c r="S274" s="64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</row>
    <row r="275" spans="12:39" customFormat="1" x14ac:dyDescent="0.2">
      <c r="L275" s="74"/>
      <c r="Q275" s="32"/>
      <c r="R275" s="68"/>
      <c r="S275" s="64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</row>
    <row r="276" spans="12:39" customFormat="1" x14ac:dyDescent="0.2">
      <c r="L276" s="74"/>
      <c r="Q276" s="32"/>
      <c r="R276" s="68"/>
      <c r="S276" s="64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</row>
    <row r="277" spans="12:39" customFormat="1" x14ac:dyDescent="0.2">
      <c r="L277" s="74"/>
      <c r="Q277" s="32"/>
      <c r="R277" s="68"/>
      <c r="S277" s="64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</row>
    <row r="278" spans="12:39" customFormat="1" x14ac:dyDescent="0.2">
      <c r="L278" s="74"/>
      <c r="Q278" s="32"/>
      <c r="R278" s="68"/>
      <c r="S278" s="64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</row>
    <row r="279" spans="12:39" customFormat="1" x14ac:dyDescent="0.2">
      <c r="L279" s="74"/>
      <c r="Q279" s="32"/>
      <c r="R279" s="68"/>
      <c r="S279" s="64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</row>
    <row r="280" spans="12:39" customFormat="1" x14ac:dyDescent="0.2">
      <c r="L280" s="74"/>
      <c r="Q280" s="32"/>
      <c r="R280" s="68"/>
      <c r="S280" s="64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</row>
    <row r="281" spans="12:39" customFormat="1" x14ac:dyDescent="0.2">
      <c r="L281" s="74"/>
      <c r="Q281" s="32"/>
      <c r="R281" s="68"/>
      <c r="S281" s="64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</row>
    <row r="282" spans="12:39" customFormat="1" x14ac:dyDescent="0.2">
      <c r="L282" s="74"/>
      <c r="Q282" s="32"/>
      <c r="R282" s="68"/>
      <c r="S282" s="64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</row>
    <row r="283" spans="12:39" customFormat="1" x14ac:dyDescent="0.2">
      <c r="L283" s="74"/>
      <c r="Q283" s="32"/>
      <c r="R283" s="68"/>
      <c r="S283" s="64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</row>
    <row r="284" spans="12:39" customFormat="1" x14ac:dyDescent="0.2">
      <c r="L284" s="74"/>
      <c r="Q284" s="32"/>
      <c r="R284" s="68"/>
      <c r="S284" s="64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</row>
    <row r="285" spans="12:39" customFormat="1" x14ac:dyDescent="0.2">
      <c r="L285" s="74"/>
      <c r="Q285" s="32"/>
      <c r="R285" s="68"/>
      <c r="S285" s="64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</row>
    <row r="286" spans="12:39" customFormat="1" x14ac:dyDescent="0.2">
      <c r="L286" s="74"/>
      <c r="Q286" s="32"/>
      <c r="R286" s="68"/>
      <c r="S286" s="64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</row>
    <row r="287" spans="12:39" customFormat="1" x14ac:dyDescent="0.2">
      <c r="L287" s="74"/>
      <c r="Q287" s="32"/>
      <c r="R287" s="68"/>
      <c r="S287" s="64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</row>
    <row r="288" spans="12:39" customFormat="1" x14ac:dyDescent="0.2">
      <c r="L288" s="74"/>
      <c r="Q288" s="32"/>
      <c r="R288" s="68"/>
      <c r="S288" s="64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</row>
    <row r="289" spans="12:39" customFormat="1" x14ac:dyDescent="0.2">
      <c r="L289" s="74"/>
      <c r="Q289" s="32"/>
      <c r="R289" s="68"/>
      <c r="S289" s="64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</row>
    <row r="290" spans="12:39" customFormat="1" x14ac:dyDescent="0.2">
      <c r="L290" s="74"/>
      <c r="Q290" s="32"/>
      <c r="R290" s="68"/>
      <c r="S290" s="64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</row>
    <row r="291" spans="12:39" customFormat="1" x14ac:dyDescent="0.2">
      <c r="L291" s="74"/>
      <c r="Q291" s="32"/>
      <c r="R291" s="68"/>
      <c r="S291" s="64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</row>
    <row r="292" spans="12:39" customFormat="1" x14ac:dyDescent="0.2">
      <c r="L292" s="74"/>
      <c r="Q292" s="32"/>
      <c r="R292" s="68"/>
      <c r="S292" s="64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</row>
    <row r="293" spans="12:39" customFormat="1" x14ac:dyDescent="0.2">
      <c r="L293" s="74"/>
      <c r="Q293" s="32"/>
      <c r="R293" s="68"/>
      <c r="S293" s="64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</row>
    <row r="294" spans="12:39" customFormat="1" x14ac:dyDescent="0.2">
      <c r="L294" s="74"/>
      <c r="Q294" s="32"/>
      <c r="R294" s="68"/>
      <c r="S294" s="64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</row>
    <row r="295" spans="12:39" customFormat="1" x14ac:dyDescent="0.2">
      <c r="L295" s="74"/>
      <c r="Q295" s="32"/>
      <c r="R295" s="68"/>
      <c r="S295" s="64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</row>
    <row r="296" spans="12:39" customFormat="1" x14ac:dyDescent="0.2">
      <c r="L296" s="74"/>
      <c r="Q296" s="32"/>
      <c r="R296" s="68"/>
      <c r="S296" s="64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</row>
    <row r="297" spans="12:39" customFormat="1" x14ac:dyDescent="0.2">
      <c r="L297" s="74"/>
      <c r="Q297" s="32"/>
      <c r="R297" s="68"/>
      <c r="S297" s="64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</row>
    <row r="298" spans="12:39" customFormat="1" x14ac:dyDescent="0.2">
      <c r="L298" s="74"/>
      <c r="Q298" s="32"/>
      <c r="R298" s="68"/>
      <c r="S298" s="64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</row>
    <row r="299" spans="12:39" customFormat="1" x14ac:dyDescent="0.2">
      <c r="L299" s="74"/>
      <c r="Q299" s="32"/>
      <c r="R299" s="68"/>
      <c r="S299" s="64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</row>
    <row r="300" spans="12:39" customFormat="1" x14ac:dyDescent="0.2">
      <c r="L300" s="74"/>
      <c r="Q300" s="32"/>
      <c r="R300" s="68"/>
      <c r="S300" s="64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</row>
    <row r="301" spans="12:39" customFormat="1" x14ac:dyDescent="0.2">
      <c r="L301" s="74"/>
      <c r="Q301" s="32"/>
      <c r="R301" s="68"/>
      <c r="S301" s="64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</row>
    <row r="302" spans="12:39" customFormat="1" x14ac:dyDescent="0.2">
      <c r="L302" s="74"/>
      <c r="Q302" s="32"/>
      <c r="R302" s="68"/>
      <c r="S302" s="64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</row>
    <row r="303" spans="12:39" customFormat="1" x14ac:dyDescent="0.2">
      <c r="L303" s="74"/>
      <c r="Q303" s="32"/>
      <c r="R303" s="68"/>
      <c r="S303" s="64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</row>
    <row r="304" spans="12:39" customFormat="1" x14ac:dyDescent="0.2">
      <c r="L304" s="74"/>
      <c r="Q304" s="32"/>
      <c r="R304" s="68"/>
      <c r="S304" s="64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</row>
    <row r="305" spans="12:39" customFormat="1" x14ac:dyDescent="0.2">
      <c r="L305" s="74"/>
      <c r="Q305" s="32"/>
      <c r="R305" s="68"/>
      <c r="S305" s="64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</row>
    <row r="306" spans="12:39" customFormat="1" x14ac:dyDescent="0.2">
      <c r="L306" s="74"/>
      <c r="Q306" s="32"/>
      <c r="R306" s="68"/>
      <c r="S306" s="64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</row>
    <row r="307" spans="12:39" customFormat="1" x14ac:dyDescent="0.2">
      <c r="L307" s="74"/>
      <c r="Q307" s="32"/>
      <c r="R307" s="68"/>
      <c r="S307" s="64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</row>
    <row r="308" spans="12:39" customFormat="1" x14ac:dyDescent="0.2">
      <c r="L308" s="74"/>
      <c r="Q308" s="32"/>
      <c r="R308" s="68"/>
      <c r="S308" s="64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</row>
    <row r="309" spans="12:39" customFormat="1" x14ac:dyDescent="0.2">
      <c r="L309" s="74"/>
      <c r="Q309" s="32"/>
      <c r="R309" s="68"/>
      <c r="S309" s="64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</row>
    <row r="310" spans="12:39" customFormat="1" x14ac:dyDescent="0.2">
      <c r="L310" s="74"/>
      <c r="Q310" s="32"/>
      <c r="R310" s="68"/>
      <c r="S310" s="64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</row>
    <row r="311" spans="12:39" customFormat="1" x14ac:dyDescent="0.2">
      <c r="L311" s="74"/>
      <c r="Q311" s="32"/>
      <c r="R311" s="68"/>
      <c r="S311" s="64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</row>
    <row r="312" spans="12:39" customFormat="1" x14ac:dyDescent="0.2">
      <c r="L312" s="74"/>
      <c r="Q312" s="32"/>
      <c r="R312" s="68"/>
      <c r="S312" s="64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</row>
    <row r="313" spans="12:39" customFormat="1" x14ac:dyDescent="0.2">
      <c r="L313" s="74"/>
      <c r="Q313" s="32"/>
      <c r="R313" s="68"/>
      <c r="S313" s="64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</row>
    <row r="314" spans="12:39" customFormat="1" x14ac:dyDescent="0.2">
      <c r="L314" s="74"/>
      <c r="Q314" s="32"/>
      <c r="R314" s="68"/>
      <c r="S314" s="64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</row>
    <row r="315" spans="12:39" customFormat="1" x14ac:dyDescent="0.2">
      <c r="L315" s="74"/>
      <c r="Q315" s="32"/>
      <c r="R315" s="68"/>
      <c r="S315" s="64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</row>
    <row r="316" spans="12:39" customFormat="1" x14ac:dyDescent="0.2">
      <c r="L316" s="74"/>
      <c r="Q316" s="32"/>
      <c r="R316" s="68"/>
      <c r="S316" s="64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</row>
    <row r="317" spans="12:39" customFormat="1" x14ac:dyDescent="0.2">
      <c r="L317" s="74"/>
      <c r="Q317" s="32"/>
      <c r="R317" s="68"/>
      <c r="S317" s="64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</row>
    <row r="318" spans="12:39" customFormat="1" x14ac:dyDescent="0.2">
      <c r="L318" s="74"/>
      <c r="Q318" s="32"/>
      <c r="R318" s="68"/>
      <c r="S318" s="64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</row>
    <row r="319" spans="12:39" customFormat="1" x14ac:dyDescent="0.2">
      <c r="L319" s="74"/>
      <c r="Q319" s="32"/>
      <c r="R319" s="68"/>
      <c r="S319" s="64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</row>
    <row r="320" spans="12:39" customFormat="1" x14ac:dyDescent="0.2">
      <c r="L320" s="74"/>
      <c r="Q320" s="32"/>
      <c r="R320" s="68"/>
      <c r="S320" s="64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</row>
    <row r="321" spans="12:39" customFormat="1" x14ac:dyDescent="0.2">
      <c r="L321" s="74"/>
      <c r="Q321" s="32"/>
      <c r="R321" s="68"/>
      <c r="S321" s="64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</row>
    <row r="322" spans="12:39" customFormat="1" x14ac:dyDescent="0.2">
      <c r="L322" s="74"/>
      <c r="Q322" s="32"/>
      <c r="R322" s="68"/>
      <c r="S322" s="64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</row>
    <row r="323" spans="12:39" customFormat="1" x14ac:dyDescent="0.2">
      <c r="L323" s="74"/>
      <c r="Q323" s="32"/>
      <c r="R323" s="68"/>
      <c r="S323" s="64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</row>
    <row r="324" spans="12:39" customFormat="1" x14ac:dyDescent="0.2">
      <c r="L324" s="74"/>
      <c r="Q324" s="32"/>
      <c r="R324" s="68"/>
      <c r="S324" s="64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</row>
    <row r="325" spans="12:39" customFormat="1" x14ac:dyDescent="0.2">
      <c r="L325" s="74"/>
      <c r="Q325" s="32"/>
      <c r="R325" s="68"/>
      <c r="S325" s="64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</row>
    <row r="326" spans="12:39" customFormat="1" x14ac:dyDescent="0.2">
      <c r="L326" s="74"/>
      <c r="Q326" s="32"/>
      <c r="R326" s="68"/>
      <c r="S326" s="64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</row>
    <row r="327" spans="12:39" customFormat="1" x14ac:dyDescent="0.2">
      <c r="L327" s="74"/>
      <c r="Q327" s="32"/>
      <c r="R327" s="68"/>
      <c r="S327" s="64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</row>
    <row r="328" spans="12:39" customFormat="1" x14ac:dyDescent="0.2">
      <c r="L328" s="74"/>
      <c r="Q328" s="32"/>
      <c r="R328" s="68"/>
      <c r="S328" s="64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</row>
    <row r="329" spans="12:39" customFormat="1" x14ac:dyDescent="0.2">
      <c r="L329" s="74"/>
      <c r="Q329" s="32"/>
      <c r="R329" s="68"/>
      <c r="S329" s="64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</row>
    <row r="330" spans="12:39" customFormat="1" x14ac:dyDescent="0.2">
      <c r="L330" s="74"/>
      <c r="Q330" s="32"/>
      <c r="R330" s="68"/>
      <c r="S330" s="64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</row>
    <row r="331" spans="12:39" customFormat="1" x14ac:dyDescent="0.2">
      <c r="L331" s="74"/>
      <c r="Q331" s="32"/>
      <c r="R331" s="68"/>
      <c r="S331" s="64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</row>
    <row r="332" spans="12:39" customFormat="1" x14ac:dyDescent="0.2">
      <c r="L332" s="74"/>
      <c r="Q332" s="32"/>
      <c r="R332" s="68"/>
      <c r="S332" s="64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</row>
    <row r="333" spans="12:39" customFormat="1" x14ac:dyDescent="0.2">
      <c r="L333" s="74"/>
      <c r="Q333" s="32"/>
      <c r="R333" s="68"/>
      <c r="S333" s="64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</row>
    <row r="334" spans="12:39" customFormat="1" x14ac:dyDescent="0.2">
      <c r="L334" s="74"/>
      <c r="Q334" s="32"/>
      <c r="R334" s="68"/>
      <c r="S334" s="64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</row>
    <row r="335" spans="12:39" customFormat="1" x14ac:dyDescent="0.2">
      <c r="L335" s="74"/>
      <c r="Q335" s="32"/>
      <c r="R335" s="68"/>
      <c r="S335" s="64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</row>
    <row r="336" spans="12:39" customFormat="1" x14ac:dyDescent="0.2">
      <c r="L336" s="74"/>
      <c r="Q336" s="32"/>
      <c r="R336" s="68"/>
      <c r="S336" s="64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</row>
    <row r="337" spans="12:39" customFormat="1" x14ac:dyDescent="0.2">
      <c r="L337" s="74"/>
      <c r="Q337" s="32"/>
      <c r="R337" s="68"/>
      <c r="S337" s="64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</row>
    <row r="338" spans="12:39" customFormat="1" x14ac:dyDescent="0.2">
      <c r="L338" s="74"/>
      <c r="Q338" s="32"/>
      <c r="R338" s="68"/>
      <c r="S338" s="64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</row>
    <row r="339" spans="12:39" customFormat="1" x14ac:dyDescent="0.2">
      <c r="L339" s="74"/>
      <c r="Q339" s="32"/>
      <c r="R339" s="68"/>
      <c r="S339" s="64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</row>
    <row r="340" spans="12:39" customFormat="1" x14ac:dyDescent="0.2">
      <c r="L340" s="74"/>
      <c r="Q340" s="32"/>
      <c r="R340" s="68"/>
      <c r="S340" s="64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</row>
    <row r="341" spans="12:39" customFormat="1" x14ac:dyDescent="0.2">
      <c r="L341" s="74"/>
      <c r="Q341" s="32"/>
      <c r="R341" s="68"/>
      <c r="S341" s="64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</row>
    <row r="342" spans="12:39" customFormat="1" x14ac:dyDescent="0.2">
      <c r="L342" s="74"/>
      <c r="Q342" s="32"/>
      <c r="R342" s="68"/>
      <c r="S342" s="64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</row>
    <row r="343" spans="12:39" customFormat="1" x14ac:dyDescent="0.2">
      <c r="L343" s="74"/>
      <c r="Q343" s="32"/>
      <c r="R343" s="68"/>
      <c r="S343" s="64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</row>
    <row r="344" spans="12:39" customFormat="1" x14ac:dyDescent="0.2">
      <c r="L344" s="74"/>
      <c r="Q344" s="32"/>
      <c r="R344" s="68"/>
      <c r="S344" s="64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</row>
    <row r="345" spans="12:39" customFormat="1" x14ac:dyDescent="0.2">
      <c r="L345" s="74"/>
      <c r="Q345" s="32"/>
      <c r="R345" s="68"/>
      <c r="S345" s="64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</row>
    <row r="346" spans="12:39" customFormat="1" x14ac:dyDescent="0.2">
      <c r="L346" s="74"/>
      <c r="Q346" s="32"/>
      <c r="R346" s="68"/>
      <c r="S346" s="64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</row>
    <row r="347" spans="12:39" customFormat="1" x14ac:dyDescent="0.2">
      <c r="L347" s="74"/>
      <c r="Q347" s="32"/>
      <c r="R347" s="68"/>
      <c r="S347" s="64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</row>
    <row r="348" spans="12:39" customFormat="1" x14ac:dyDescent="0.2">
      <c r="L348" s="74"/>
      <c r="Q348" s="32"/>
      <c r="R348" s="68"/>
      <c r="S348" s="64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</row>
    <row r="349" spans="12:39" customFormat="1" x14ac:dyDescent="0.2">
      <c r="L349" s="74"/>
      <c r="Q349" s="32"/>
      <c r="R349" s="68"/>
      <c r="S349" s="64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</row>
    <row r="350" spans="12:39" customFormat="1" x14ac:dyDescent="0.2">
      <c r="L350" s="74"/>
      <c r="Q350" s="32"/>
      <c r="R350" s="68"/>
      <c r="S350" s="64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</row>
    <row r="351" spans="12:39" customFormat="1" x14ac:dyDescent="0.2">
      <c r="L351" s="74"/>
      <c r="Q351" s="32"/>
      <c r="R351" s="68"/>
      <c r="S351" s="64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</row>
    <row r="352" spans="12:39" customFormat="1" x14ac:dyDescent="0.2">
      <c r="L352" s="74"/>
      <c r="Q352" s="32"/>
      <c r="R352" s="68"/>
      <c r="S352" s="64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</row>
    <row r="353" spans="12:39" customFormat="1" x14ac:dyDescent="0.2">
      <c r="L353" s="74"/>
      <c r="Q353" s="32"/>
      <c r="R353" s="68"/>
      <c r="S353" s="64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</row>
    <row r="354" spans="12:39" customFormat="1" x14ac:dyDescent="0.2">
      <c r="L354" s="74"/>
      <c r="Q354" s="32"/>
      <c r="R354" s="68"/>
      <c r="S354" s="64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</row>
    <row r="355" spans="12:39" customFormat="1" x14ac:dyDescent="0.2">
      <c r="L355" s="74"/>
      <c r="Q355" s="32"/>
      <c r="R355" s="68"/>
      <c r="S355" s="64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</row>
    <row r="356" spans="12:39" customFormat="1" x14ac:dyDescent="0.2">
      <c r="L356" s="74"/>
      <c r="Q356" s="32"/>
      <c r="R356" s="68"/>
      <c r="S356" s="64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</row>
    <row r="357" spans="12:39" customFormat="1" x14ac:dyDescent="0.2">
      <c r="L357" s="74"/>
      <c r="Q357" s="32"/>
      <c r="R357" s="68"/>
      <c r="S357" s="64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</row>
    <row r="358" spans="12:39" customFormat="1" x14ac:dyDescent="0.2">
      <c r="L358" s="74"/>
      <c r="Q358" s="32"/>
      <c r="R358" s="68"/>
      <c r="S358" s="64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</row>
    <row r="359" spans="12:39" customFormat="1" x14ac:dyDescent="0.2">
      <c r="L359" s="74"/>
      <c r="Q359" s="32"/>
      <c r="R359" s="68"/>
      <c r="S359" s="64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</row>
    <row r="360" spans="12:39" customFormat="1" x14ac:dyDescent="0.2">
      <c r="L360" s="74"/>
      <c r="Q360" s="32"/>
      <c r="R360" s="68"/>
      <c r="S360" s="64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</row>
    <row r="361" spans="12:39" customFormat="1" x14ac:dyDescent="0.2">
      <c r="L361" s="74"/>
      <c r="Q361" s="32"/>
      <c r="R361" s="68"/>
      <c r="S361" s="64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</row>
    <row r="362" spans="12:39" customFormat="1" x14ac:dyDescent="0.2">
      <c r="L362" s="74"/>
      <c r="Q362" s="32"/>
      <c r="R362" s="68"/>
      <c r="S362" s="64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</row>
    <row r="363" spans="12:39" customFormat="1" x14ac:dyDescent="0.2">
      <c r="L363" s="74"/>
      <c r="Q363" s="32"/>
      <c r="R363" s="68"/>
      <c r="S363" s="64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</row>
    <row r="364" spans="12:39" customFormat="1" x14ac:dyDescent="0.2">
      <c r="L364" s="74"/>
      <c r="Q364" s="32"/>
      <c r="R364" s="68"/>
      <c r="S364" s="64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</row>
    <row r="365" spans="12:39" customFormat="1" x14ac:dyDescent="0.2">
      <c r="L365" s="74"/>
      <c r="Q365" s="32"/>
      <c r="R365" s="68"/>
      <c r="S365" s="64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</row>
    <row r="366" spans="12:39" customFormat="1" x14ac:dyDescent="0.2">
      <c r="L366" s="74"/>
      <c r="Q366" s="32"/>
      <c r="R366" s="68"/>
      <c r="S366" s="64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</row>
    <row r="367" spans="12:39" customFormat="1" x14ac:dyDescent="0.2">
      <c r="L367" s="74"/>
      <c r="Q367" s="32"/>
      <c r="R367" s="68"/>
      <c r="S367" s="64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</row>
    <row r="368" spans="12:39" customFormat="1" x14ac:dyDescent="0.2">
      <c r="L368" s="74"/>
      <c r="Q368" s="32"/>
      <c r="R368" s="68"/>
      <c r="S368" s="64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</row>
    <row r="369" spans="12:39" customFormat="1" x14ac:dyDescent="0.2">
      <c r="L369" s="74"/>
      <c r="Q369" s="32"/>
      <c r="R369" s="68"/>
      <c r="S369" s="64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</row>
    <row r="370" spans="12:39" customFormat="1" x14ac:dyDescent="0.2">
      <c r="L370" s="74"/>
      <c r="Q370" s="32"/>
      <c r="R370" s="68"/>
      <c r="S370" s="64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</row>
    <row r="371" spans="12:39" customFormat="1" x14ac:dyDescent="0.2">
      <c r="L371" s="74"/>
      <c r="Q371" s="32"/>
      <c r="R371" s="68"/>
      <c r="S371" s="64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</row>
    <row r="372" spans="12:39" customFormat="1" x14ac:dyDescent="0.2">
      <c r="L372" s="74"/>
      <c r="Q372" s="32"/>
      <c r="R372" s="68"/>
      <c r="S372" s="64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</row>
    <row r="373" spans="12:39" customFormat="1" x14ac:dyDescent="0.2">
      <c r="L373" s="74"/>
      <c r="Q373" s="32"/>
      <c r="R373" s="68"/>
      <c r="S373" s="64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</row>
    <row r="374" spans="12:39" customFormat="1" x14ac:dyDescent="0.2">
      <c r="L374" s="74"/>
      <c r="Q374" s="32"/>
      <c r="R374" s="68"/>
      <c r="S374" s="64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</row>
    <row r="375" spans="12:39" customFormat="1" x14ac:dyDescent="0.2">
      <c r="L375" s="74"/>
      <c r="Q375" s="32"/>
      <c r="R375" s="68"/>
      <c r="S375" s="64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</row>
    <row r="376" spans="12:39" customFormat="1" x14ac:dyDescent="0.2">
      <c r="L376" s="74"/>
      <c r="Q376" s="32"/>
      <c r="R376" s="68"/>
      <c r="S376" s="64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</row>
    <row r="377" spans="12:39" customFormat="1" x14ac:dyDescent="0.2">
      <c r="L377" s="74"/>
      <c r="Q377" s="32"/>
      <c r="R377" s="68"/>
      <c r="S377" s="64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</row>
    <row r="378" spans="12:39" customFormat="1" x14ac:dyDescent="0.2">
      <c r="L378" s="74"/>
      <c r="Q378" s="32"/>
      <c r="R378" s="68"/>
      <c r="S378" s="64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</row>
    <row r="379" spans="12:39" customFormat="1" x14ac:dyDescent="0.2">
      <c r="L379" s="74"/>
      <c r="Q379" s="32"/>
      <c r="R379" s="68"/>
      <c r="S379" s="64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</row>
    <row r="380" spans="12:39" customFormat="1" x14ac:dyDescent="0.2">
      <c r="L380" s="74"/>
      <c r="Q380" s="32"/>
      <c r="R380" s="68"/>
      <c r="S380" s="64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</row>
    <row r="381" spans="12:39" customFormat="1" x14ac:dyDescent="0.2">
      <c r="L381" s="74"/>
      <c r="Q381" s="32"/>
      <c r="R381" s="68"/>
      <c r="S381" s="64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</row>
    <row r="382" spans="12:39" customFormat="1" x14ac:dyDescent="0.2">
      <c r="L382" s="74"/>
      <c r="Q382" s="32"/>
      <c r="R382" s="68"/>
      <c r="S382" s="64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</row>
    <row r="383" spans="12:39" customFormat="1" x14ac:dyDescent="0.2">
      <c r="L383" s="74"/>
      <c r="Q383" s="32"/>
      <c r="R383" s="68"/>
      <c r="S383" s="64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</row>
    <row r="384" spans="12:39" customFormat="1" x14ac:dyDescent="0.2">
      <c r="L384" s="74"/>
      <c r="Q384" s="32"/>
      <c r="R384" s="68"/>
      <c r="S384" s="64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</row>
    <row r="385" spans="12:39" customFormat="1" x14ac:dyDescent="0.2">
      <c r="L385" s="74"/>
      <c r="Q385" s="32"/>
      <c r="R385" s="68"/>
      <c r="S385" s="64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</row>
    <row r="386" spans="12:39" customFormat="1" x14ac:dyDescent="0.2">
      <c r="L386" s="74"/>
      <c r="Q386" s="32"/>
      <c r="R386" s="68"/>
      <c r="S386" s="64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</row>
    <row r="387" spans="12:39" customFormat="1" x14ac:dyDescent="0.2">
      <c r="L387" s="74"/>
      <c r="Q387" s="32"/>
      <c r="R387" s="68"/>
      <c r="S387" s="64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</row>
    <row r="388" spans="12:39" customFormat="1" x14ac:dyDescent="0.2">
      <c r="L388" s="74"/>
      <c r="Q388" s="32"/>
      <c r="R388" s="68"/>
      <c r="S388" s="64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</row>
    <row r="389" spans="12:39" customFormat="1" x14ac:dyDescent="0.2">
      <c r="L389" s="74"/>
      <c r="Q389" s="32"/>
      <c r="R389" s="68"/>
      <c r="S389" s="64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</row>
    <row r="390" spans="12:39" customFormat="1" x14ac:dyDescent="0.2">
      <c r="L390" s="74"/>
      <c r="Q390" s="32"/>
      <c r="R390" s="68"/>
      <c r="S390" s="64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</row>
    <row r="391" spans="12:39" customFormat="1" x14ac:dyDescent="0.2">
      <c r="L391" s="74"/>
      <c r="Q391" s="32"/>
      <c r="R391" s="68"/>
      <c r="S391" s="64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</row>
    <row r="392" spans="12:39" customFormat="1" x14ac:dyDescent="0.2">
      <c r="L392" s="74"/>
      <c r="Q392" s="32"/>
      <c r="R392" s="68"/>
      <c r="S392" s="64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</row>
    <row r="393" spans="12:39" customFormat="1" x14ac:dyDescent="0.2">
      <c r="L393" s="74"/>
      <c r="Q393" s="32"/>
      <c r="R393" s="68"/>
      <c r="S393" s="64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</row>
    <row r="394" spans="12:39" customFormat="1" x14ac:dyDescent="0.2">
      <c r="L394" s="74"/>
      <c r="Q394" s="32"/>
      <c r="R394" s="68"/>
      <c r="S394" s="64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</row>
    <row r="395" spans="12:39" customFormat="1" x14ac:dyDescent="0.2">
      <c r="L395" s="74"/>
      <c r="Q395" s="32"/>
      <c r="R395" s="68"/>
      <c r="S395" s="64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</row>
    <row r="396" spans="12:39" customFormat="1" x14ac:dyDescent="0.2">
      <c r="L396" s="74"/>
      <c r="Q396" s="32"/>
      <c r="R396" s="68"/>
      <c r="S396" s="64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</row>
    <row r="397" spans="12:39" customFormat="1" x14ac:dyDescent="0.2">
      <c r="L397" s="74"/>
      <c r="Q397" s="32"/>
      <c r="R397" s="68"/>
      <c r="S397" s="64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</row>
    <row r="398" spans="12:39" customFormat="1" x14ac:dyDescent="0.2">
      <c r="L398" s="74"/>
      <c r="Q398" s="32"/>
      <c r="R398" s="68"/>
      <c r="S398" s="64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</row>
    <row r="399" spans="12:39" customFormat="1" x14ac:dyDescent="0.2">
      <c r="L399" s="74"/>
      <c r="Q399" s="32"/>
      <c r="R399" s="68"/>
      <c r="S399" s="64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</row>
    <row r="400" spans="12:39" customFormat="1" x14ac:dyDescent="0.2">
      <c r="L400" s="74"/>
      <c r="Q400" s="32"/>
      <c r="R400" s="68"/>
      <c r="S400" s="64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</row>
    <row r="401" spans="12:39" customFormat="1" x14ac:dyDescent="0.2">
      <c r="L401" s="74"/>
      <c r="Q401" s="32"/>
      <c r="R401" s="68"/>
      <c r="S401" s="64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</row>
    <row r="402" spans="12:39" customFormat="1" x14ac:dyDescent="0.2">
      <c r="L402" s="74"/>
      <c r="Q402" s="32"/>
      <c r="R402" s="68"/>
      <c r="S402" s="64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</row>
    <row r="403" spans="12:39" customFormat="1" x14ac:dyDescent="0.2">
      <c r="L403" s="74"/>
      <c r="Q403" s="32"/>
      <c r="R403" s="68"/>
      <c r="S403" s="64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</row>
    <row r="404" spans="12:39" customFormat="1" x14ac:dyDescent="0.2">
      <c r="L404" s="74"/>
      <c r="Q404" s="32"/>
      <c r="R404" s="68"/>
      <c r="S404" s="64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</row>
    <row r="405" spans="12:39" customFormat="1" x14ac:dyDescent="0.2">
      <c r="L405" s="74"/>
      <c r="Q405" s="32"/>
      <c r="R405" s="68"/>
      <c r="S405" s="64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</row>
    <row r="406" spans="12:39" customFormat="1" x14ac:dyDescent="0.2">
      <c r="L406" s="74"/>
      <c r="Q406" s="32"/>
      <c r="R406" s="68"/>
      <c r="S406" s="64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</row>
    <row r="407" spans="12:39" customFormat="1" x14ac:dyDescent="0.2">
      <c r="L407" s="74"/>
      <c r="Q407" s="32"/>
      <c r="R407" s="68"/>
      <c r="S407" s="64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</row>
    <row r="408" spans="12:39" customFormat="1" x14ac:dyDescent="0.2">
      <c r="L408" s="74"/>
      <c r="Q408" s="32"/>
      <c r="R408" s="68"/>
      <c r="S408" s="64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</row>
    <row r="409" spans="12:39" customFormat="1" x14ac:dyDescent="0.2">
      <c r="L409" s="74"/>
      <c r="Q409" s="32"/>
      <c r="R409" s="68"/>
      <c r="S409" s="64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</row>
    <row r="410" spans="12:39" customFormat="1" x14ac:dyDescent="0.2">
      <c r="L410" s="74"/>
      <c r="Q410" s="32"/>
      <c r="R410" s="68"/>
      <c r="S410" s="64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</row>
    <row r="411" spans="12:39" customFormat="1" x14ac:dyDescent="0.2">
      <c r="L411" s="74"/>
      <c r="Q411" s="32"/>
      <c r="R411" s="68"/>
      <c r="S411" s="64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</row>
    <row r="412" spans="12:39" customFormat="1" x14ac:dyDescent="0.2">
      <c r="L412" s="74"/>
      <c r="Q412" s="32"/>
      <c r="R412" s="68"/>
      <c r="S412" s="64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</row>
    <row r="413" spans="12:39" customFormat="1" x14ac:dyDescent="0.2">
      <c r="L413" s="74"/>
      <c r="Q413" s="32"/>
      <c r="R413" s="68"/>
      <c r="S413" s="64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</row>
    <row r="414" spans="12:39" customFormat="1" x14ac:dyDescent="0.2">
      <c r="L414" s="74"/>
      <c r="Q414" s="32"/>
      <c r="R414" s="68"/>
      <c r="S414" s="64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</row>
    <row r="415" spans="12:39" customFormat="1" x14ac:dyDescent="0.2">
      <c r="L415" s="74"/>
      <c r="Q415" s="32"/>
      <c r="R415" s="68"/>
      <c r="S415" s="64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</row>
    <row r="416" spans="12:39" customFormat="1" x14ac:dyDescent="0.2">
      <c r="L416" s="74"/>
      <c r="Q416" s="32"/>
      <c r="R416" s="68"/>
      <c r="S416" s="64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</row>
    <row r="417" spans="12:39" customFormat="1" x14ac:dyDescent="0.2">
      <c r="L417" s="74"/>
      <c r="Q417" s="32"/>
      <c r="R417" s="68"/>
      <c r="S417" s="64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</row>
    <row r="418" spans="12:39" customFormat="1" x14ac:dyDescent="0.2">
      <c r="L418" s="74"/>
      <c r="Q418" s="32"/>
      <c r="R418" s="68"/>
      <c r="S418" s="64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</row>
    <row r="419" spans="12:39" customFormat="1" x14ac:dyDescent="0.2">
      <c r="L419" s="74"/>
      <c r="Q419" s="32"/>
      <c r="R419" s="68"/>
      <c r="S419" s="64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</row>
    <row r="420" spans="12:39" customFormat="1" x14ac:dyDescent="0.2">
      <c r="L420" s="74"/>
      <c r="Q420" s="32"/>
      <c r="R420" s="68"/>
      <c r="S420" s="64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</row>
    <row r="421" spans="12:39" customFormat="1" x14ac:dyDescent="0.2">
      <c r="L421" s="74"/>
      <c r="Q421" s="32"/>
      <c r="R421" s="68"/>
      <c r="S421" s="64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</row>
    <row r="422" spans="12:39" customFormat="1" x14ac:dyDescent="0.2">
      <c r="L422" s="74"/>
      <c r="Q422" s="32"/>
      <c r="R422" s="68"/>
      <c r="S422" s="64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</row>
    <row r="423" spans="12:39" customFormat="1" x14ac:dyDescent="0.2">
      <c r="L423" s="74"/>
      <c r="Q423" s="32"/>
      <c r="R423" s="68"/>
      <c r="S423" s="64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</row>
    <row r="424" spans="12:39" customFormat="1" x14ac:dyDescent="0.2">
      <c r="L424" s="74"/>
      <c r="Q424" s="32"/>
      <c r="R424" s="68"/>
      <c r="S424" s="64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</row>
    <row r="425" spans="12:39" customFormat="1" x14ac:dyDescent="0.2">
      <c r="L425" s="74"/>
      <c r="Q425" s="32"/>
      <c r="R425" s="68"/>
      <c r="S425" s="64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</row>
    <row r="426" spans="12:39" customFormat="1" x14ac:dyDescent="0.2">
      <c r="L426" s="74"/>
      <c r="Q426" s="32"/>
      <c r="R426" s="68"/>
      <c r="S426" s="64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</row>
    <row r="427" spans="12:39" customFormat="1" x14ac:dyDescent="0.2">
      <c r="L427" s="74"/>
      <c r="Q427" s="32"/>
      <c r="R427" s="68"/>
      <c r="S427" s="64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</row>
    <row r="428" spans="12:39" customFormat="1" x14ac:dyDescent="0.2">
      <c r="L428" s="74"/>
      <c r="Q428" s="32"/>
      <c r="R428" s="68"/>
      <c r="S428" s="64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</row>
    <row r="429" spans="12:39" customFormat="1" x14ac:dyDescent="0.2">
      <c r="L429" s="74"/>
      <c r="Q429" s="32"/>
      <c r="R429" s="68"/>
      <c r="S429" s="64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</row>
    <row r="430" spans="12:39" customFormat="1" x14ac:dyDescent="0.2">
      <c r="L430" s="74"/>
      <c r="Q430" s="32"/>
      <c r="R430" s="68"/>
      <c r="S430" s="64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</row>
    <row r="431" spans="12:39" customFormat="1" x14ac:dyDescent="0.2">
      <c r="L431" s="74"/>
      <c r="Q431" s="32"/>
      <c r="R431" s="68"/>
      <c r="S431" s="64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</row>
    <row r="432" spans="12:39" customFormat="1" x14ac:dyDescent="0.2">
      <c r="L432" s="74"/>
      <c r="Q432" s="32"/>
      <c r="R432" s="68"/>
      <c r="S432" s="64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</row>
    <row r="433" spans="12:39" customFormat="1" x14ac:dyDescent="0.2">
      <c r="L433" s="74"/>
      <c r="Q433" s="32"/>
      <c r="R433" s="68"/>
      <c r="S433" s="64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</row>
    <row r="434" spans="12:39" customFormat="1" x14ac:dyDescent="0.2">
      <c r="L434" s="74"/>
      <c r="Q434" s="32"/>
      <c r="R434" s="68"/>
      <c r="S434" s="64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</row>
    <row r="435" spans="12:39" customFormat="1" x14ac:dyDescent="0.2">
      <c r="L435" s="74"/>
      <c r="Q435" s="32"/>
      <c r="R435" s="68"/>
      <c r="S435" s="64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</row>
    <row r="436" spans="12:39" customFormat="1" x14ac:dyDescent="0.2">
      <c r="L436" s="74"/>
      <c r="Q436" s="32"/>
      <c r="R436" s="68"/>
      <c r="S436" s="64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</row>
    <row r="437" spans="12:39" customFormat="1" x14ac:dyDescent="0.2">
      <c r="L437" s="74"/>
      <c r="Q437" s="32"/>
      <c r="R437" s="68"/>
      <c r="S437" s="64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</row>
    <row r="438" spans="12:39" customFormat="1" x14ac:dyDescent="0.2">
      <c r="L438" s="74"/>
      <c r="Q438" s="32"/>
      <c r="R438" s="68"/>
      <c r="S438" s="64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</row>
    <row r="439" spans="12:39" customFormat="1" x14ac:dyDescent="0.2">
      <c r="L439" s="74"/>
      <c r="Q439" s="32"/>
      <c r="R439" s="68"/>
      <c r="S439" s="64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</row>
    <row r="440" spans="12:39" customFormat="1" x14ac:dyDescent="0.2">
      <c r="L440" s="74"/>
      <c r="Q440" s="32"/>
      <c r="R440" s="68"/>
      <c r="S440" s="64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</row>
    <row r="441" spans="12:39" customFormat="1" x14ac:dyDescent="0.2">
      <c r="L441" s="74"/>
      <c r="Q441" s="32"/>
      <c r="R441" s="68"/>
      <c r="S441" s="64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</row>
    <row r="442" spans="12:39" customFormat="1" x14ac:dyDescent="0.2">
      <c r="L442" s="74"/>
      <c r="Q442" s="32"/>
      <c r="R442" s="68"/>
      <c r="S442" s="64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</row>
    <row r="443" spans="12:39" customFormat="1" x14ac:dyDescent="0.2">
      <c r="L443" s="74"/>
      <c r="Q443" s="32"/>
      <c r="R443" s="68"/>
      <c r="S443" s="64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</row>
    <row r="444" spans="12:39" customFormat="1" x14ac:dyDescent="0.2">
      <c r="L444" s="74"/>
      <c r="Q444" s="32"/>
      <c r="R444" s="68"/>
      <c r="S444" s="64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</row>
    <row r="445" spans="12:39" customFormat="1" x14ac:dyDescent="0.2">
      <c r="L445" s="74"/>
      <c r="Q445" s="32"/>
      <c r="R445" s="68"/>
      <c r="S445" s="64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</row>
    <row r="446" spans="12:39" customFormat="1" x14ac:dyDescent="0.2">
      <c r="L446" s="74"/>
      <c r="Q446" s="32"/>
      <c r="R446" s="68"/>
      <c r="S446" s="64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</row>
    <row r="447" spans="12:39" customFormat="1" x14ac:dyDescent="0.2">
      <c r="L447" s="74"/>
      <c r="Q447" s="32"/>
      <c r="R447" s="68"/>
      <c r="S447" s="64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</row>
    <row r="448" spans="12:39" customFormat="1" x14ac:dyDescent="0.2">
      <c r="L448" s="74"/>
      <c r="Q448" s="32"/>
      <c r="R448" s="68"/>
      <c r="S448" s="64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</row>
    <row r="449" spans="12:39" customFormat="1" x14ac:dyDescent="0.2">
      <c r="L449" s="74"/>
      <c r="Q449" s="32"/>
      <c r="R449" s="68"/>
      <c r="S449" s="64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</row>
    <row r="450" spans="12:39" customFormat="1" x14ac:dyDescent="0.2">
      <c r="L450" s="74"/>
      <c r="Q450" s="32"/>
      <c r="R450" s="68"/>
      <c r="S450" s="64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</row>
    <row r="451" spans="12:39" customFormat="1" x14ac:dyDescent="0.2">
      <c r="L451" s="74"/>
      <c r="Q451" s="32"/>
      <c r="R451" s="68"/>
      <c r="S451" s="64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</row>
    <row r="452" spans="12:39" customFormat="1" x14ac:dyDescent="0.2">
      <c r="L452" s="74"/>
      <c r="Q452" s="32"/>
      <c r="R452" s="68"/>
      <c r="S452" s="64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</row>
    <row r="453" spans="12:39" customFormat="1" x14ac:dyDescent="0.2">
      <c r="L453" s="74"/>
      <c r="Q453" s="32"/>
      <c r="R453" s="68"/>
      <c r="S453" s="64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</row>
    <row r="454" spans="12:39" customFormat="1" x14ac:dyDescent="0.2">
      <c r="L454" s="74"/>
      <c r="Q454" s="32"/>
      <c r="R454" s="68"/>
      <c r="S454" s="64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</row>
    <row r="455" spans="12:39" customFormat="1" x14ac:dyDescent="0.2">
      <c r="L455" s="74"/>
      <c r="Q455" s="32"/>
      <c r="R455" s="68"/>
      <c r="S455" s="64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</row>
    <row r="456" spans="12:39" customFormat="1" x14ac:dyDescent="0.2">
      <c r="L456" s="74"/>
      <c r="Q456" s="32"/>
      <c r="R456" s="68"/>
      <c r="S456" s="64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</row>
    <row r="457" spans="12:39" customFormat="1" x14ac:dyDescent="0.2">
      <c r="L457" s="74"/>
      <c r="Q457" s="32"/>
      <c r="R457" s="68"/>
      <c r="S457" s="64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</row>
    <row r="458" spans="12:39" customFormat="1" x14ac:dyDescent="0.2">
      <c r="L458" s="74"/>
      <c r="Q458" s="32"/>
      <c r="R458" s="68"/>
      <c r="S458" s="64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</row>
    <row r="459" spans="12:39" customFormat="1" x14ac:dyDescent="0.2">
      <c r="L459" s="74"/>
      <c r="Q459" s="32"/>
      <c r="R459" s="68"/>
      <c r="S459" s="64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</row>
    <row r="460" spans="12:39" customFormat="1" x14ac:dyDescent="0.2">
      <c r="L460" s="74"/>
      <c r="Q460" s="32"/>
      <c r="R460" s="68"/>
      <c r="S460" s="64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</row>
    <row r="461" spans="12:39" customFormat="1" x14ac:dyDescent="0.2">
      <c r="L461" s="74"/>
      <c r="Q461" s="32"/>
      <c r="R461" s="68"/>
      <c r="S461" s="64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</row>
    <row r="462" spans="12:39" customFormat="1" x14ac:dyDescent="0.2">
      <c r="L462" s="74"/>
      <c r="Q462" s="32"/>
      <c r="R462" s="68"/>
      <c r="S462" s="64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</row>
    <row r="463" spans="12:39" customFormat="1" x14ac:dyDescent="0.2">
      <c r="L463" s="74"/>
      <c r="Q463" s="32"/>
      <c r="R463" s="68"/>
      <c r="S463" s="64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</row>
    <row r="464" spans="12:39" customFormat="1" x14ac:dyDescent="0.2">
      <c r="L464" s="74"/>
      <c r="Q464" s="32"/>
      <c r="R464" s="68"/>
      <c r="S464" s="64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</row>
    <row r="465" spans="12:39" customFormat="1" x14ac:dyDescent="0.2">
      <c r="L465" s="74"/>
      <c r="Q465" s="32"/>
      <c r="R465" s="68"/>
      <c r="S465" s="64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</row>
    <row r="466" spans="12:39" customFormat="1" x14ac:dyDescent="0.2">
      <c r="L466" s="74"/>
      <c r="Q466" s="32"/>
      <c r="R466" s="68"/>
      <c r="S466" s="64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</row>
    <row r="467" spans="12:39" customFormat="1" x14ac:dyDescent="0.2">
      <c r="L467" s="74"/>
      <c r="Q467" s="32"/>
      <c r="R467" s="68"/>
      <c r="S467" s="64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</row>
    <row r="468" spans="12:39" customFormat="1" x14ac:dyDescent="0.2">
      <c r="L468" s="74"/>
      <c r="Q468" s="32"/>
      <c r="R468" s="68"/>
      <c r="S468" s="64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</row>
    <row r="469" spans="12:39" customFormat="1" x14ac:dyDescent="0.2">
      <c r="L469" s="74"/>
      <c r="Q469" s="32"/>
      <c r="R469" s="68"/>
      <c r="S469" s="64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</row>
    <row r="470" spans="12:39" customFormat="1" x14ac:dyDescent="0.2">
      <c r="L470" s="74"/>
      <c r="Q470" s="32"/>
      <c r="R470" s="68"/>
      <c r="S470" s="64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</row>
    <row r="471" spans="12:39" customFormat="1" x14ac:dyDescent="0.2">
      <c r="L471" s="74"/>
      <c r="Q471" s="32"/>
      <c r="R471" s="68"/>
      <c r="S471" s="64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</row>
    <row r="472" spans="12:39" customFormat="1" x14ac:dyDescent="0.2">
      <c r="L472" s="74"/>
      <c r="Q472" s="32"/>
      <c r="R472" s="68"/>
      <c r="S472" s="64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</row>
    <row r="473" spans="12:39" customFormat="1" x14ac:dyDescent="0.2">
      <c r="L473" s="74"/>
      <c r="Q473" s="32"/>
      <c r="R473" s="68"/>
      <c r="S473" s="64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</row>
  </sheetData>
  <mergeCells count="2">
    <mergeCell ref="A1:R1"/>
    <mergeCell ref="A33:R33"/>
  </mergeCells>
  <pageMargins left="0.7" right="0.7" top="0.75" bottom="0.75" header="0.3" footer="0.3"/>
  <pageSetup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73"/>
  <sheetViews>
    <sheetView topLeftCell="A28" zoomScale="90" zoomScaleNormal="90" workbookViewId="0">
      <selection activeCell="A28" sqref="A1:XFD1048576"/>
    </sheetView>
  </sheetViews>
  <sheetFormatPr defaultRowHeight="14.25" x14ac:dyDescent="0.2"/>
  <cols>
    <col min="1" max="1" width="27.28515625" style="44" customWidth="1"/>
    <col min="2" max="3" width="11.5703125" style="45" customWidth="1"/>
    <col min="4" max="4" width="11.28515625" style="3" customWidth="1"/>
    <col min="5" max="5" width="14.7109375" customWidth="1"/>
    <col min="6" max="6" width="13.28515625" customWidth="1"/>
    <col min="7" max="7" width="10.5703125" customWidth="1"/>
    <col min="8" max="8" width="12.42578125" customWidth="1"/>
    <col min="9" max="9" width="5.5703125" style="11" customWidth="1"/>
    <col min="10" max="10" width="9.7109375" style="14" customWidth="1"/>
    <col min="11" max="11" width="18.42578125" style="12" customWidth="1"/>
    <col min="12" max="12" width="12.85546875" style="73" customWidth="1"/>
    <col min="13" max="13" width="13.140625" style="26" customWidth="1"/>
    <col min="14" max="14" width="10.42578125" style="8" customWidth="1"/>
    <col min="15" max="15" width="9.5703125" style="23" customWidth="1"/>
    <col min="16" max="16" width="6.140625" style="23" customWidth="1"/>
    <col min="17" max="17" width="10.7109375" style="29" customWidth="1"/>
    <col min="18" max="18" width="11.28515625" style="69" customWidth="1"/>
    <col min="19" max="19" width="9" style="60" customWidth="1"/>
    <col min="20" max="20" width="8.5703125" customWidth="1"/>
    <col min="21" max="21" width="6.85546875" customWidth="1"/>
    <col min="22" max="22" width="21.28515625" style="73" customWidth="1"/>
    <col min="25" max="25" width="10.5703125" style="73" customWidth="1"/>
    <col min="32" max="32" width="14.5703125" customWidth="1"/>
  </cols>
  <sheetData>
    <row r="1" spans="1:27" ht="26.25" x14ac:dyDescent="0.2">
      <c r="A1" s="164" t="s">
        <v>56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6"/>
      <c r="U1" s="169" t="s">
        <v>69</v>
      </c>
      <c r="V1" s="170"/>
      <c r="X1" s="167" t="s">
        <v>68</v>
      </c>
      <c r="Y1" s="168"/>
    </row>
    <row r="2" spans="1:27" s="2" customFormat="1" ht="180" x14ac:dyDescent="0.2">
      <c r="A2" s="46" t="s">
        <v>0</v>
      </c>
      <c r="B2" s="53" t="s">
        <v>51</v>
      </c>
      <c r="C2" s="54" t="s">
        <v>54</v>
      </c>
      <c r="D2" s="16" t="s">
        <v>31</v>
      </c>
      <c r="E2" s="52" t="s">
        <v>70</v>
      </c>
      <c r="F2" s="17" t="s">
        <v>52</v>
      </c>
      <c r="G2" s="18" t="s">
        <v>34</v>
      </c>
      <c r="H2" s="18" t="s">
        <v>35</v>
      </c>
      <c r="I2" s="19" t="s">
        <v>36</v>
      </c>
      <c r="J2" s="20" t="s">
        <v>37</v>
      </c>
      <c r="K2" s="21" t="s">
        <v>33</v>
      </c>
      <c r="L2" s="70" t="s">
        <v>38</v>
      </c>
      <c r="M2" s="37"/>
      <c r="N2" s="22" t="s">
        <v>39</v>
      </c>
      <c r="O2" s="24"/>
      <c r="P2" s="24"/>
      <c r="Q2" s="27" t="s">
        <v>44</v>
      </c>
      <c r="R2" s="30" t="s">
        <v>47</v>
      </c>
      <c r="S2" s="61"/>
      <c r="U2" s="52" t="s">
        <v>53</v>
      </c>
      <c r="V2" s="70" t="s">
        <v>38</v>
      </c>
      <c r="X2" s="100" t="s">
        <v>53</v>
      </c>
      <c r="Y2" s="70" t="s">
        <v>38</v>
      </c>
    </row>
    <row r="3" spans="1:27" x14ac:dyDescent="0.2">
      <c r="A3" s="102" t="s">
        <v>1</v>
      </c>
      <c r="B3" s="55">
        <v>1136</v>
      </c>
      <c r="C3" s="56">
        <v>995</v>
      </c>
      <c r="D3" s="5">
        <v>985</v>
      </c>
      <c r="E3" s="93">
        <v>1133</v>
      </c>
      <c r="F3" s="4">
        <f>E3-D3</f>
        <v>148</v>
      </c>
      <c r="G3" s="9"/>
      <c r="H3" s="9"/>
      <c r="I3" s="10">
        <f>((E3)*5)/(6*21)</f>
        <v>44.960317460317462</v>
      </c>
      <c r="J3" s="13">
        <f>((E3)*2)/(6*30)</f>
        <v>12.588888888888889</v>
      </c>
      <c r="K3" s="9">
        <v>0</v>
      </c>
      <c r="L3" s="71">
        <f>SUM(I3:K3)</f>
        <v>57.549206349206351</v>
      </c>
      <c r="M3" s="38"/>
      <c r="N3" s="7">
        <v>1</v>
      </c>
      <c r="O3" s="25"/>
      <c r="P3" s="25"/>
      <c r="Q3" s="28">
        <v>52</v>
      </c>
      <c r="R3" s="78">
        <f t="shared" ref="R3:R32" si="0">L3-Q3</f>
        <v>5.5492063492063508</v>
      </c>
      <c r="S3" s="60" t="s">
        <v>55</v>
      </c>
      <c r="U3" s="93">
        <v>1133</v>
      </c>
      <c r="V3" s="101">
        <v>58.107936507936508</v>
      </c>
      <c r="X3">
        <v>1047</v>
      </c>
      <c r="Y3" s="101">
        <v>53.180952380952384</v>
      </c>
      <c r="Z3" s="109">
        <f>L3-Y3</f>
        <v>4.3682539682539669</v>
      </c>
      <c r="AA3">
        <v>2</v>
      </c>
    </row>
    <row r="4" spans="1:27" x14ac:dyDescent="0.2">
      <c r="A4" s="39" t="s">
        <v>2</v>
      </c>
      <c r="B4" s="55">
        <v>925</v>
      </c>
      <c r="C4" s="56">
        <v>912</v>
      </c>
      <c r="D4" s="5">
        <v>909</v>
      </c>
      <c r="E4" s="7">
        <v>910</v>
      </c>
      <c r="F4" s="4">
        <f t="shared" ref="F4:F32" si="1">E4-D4</f>
        <v>1</v>
      </c>
      <c r="G4" s="9"/>
      <c r="H4" s="9"/>
      <c r="I4" s="10">
        <f>((E4)*5)/(6*21)</f>
        <v>36.111111111111114</v>
      </c>
      <c r="J4" s="13">
        <f t="shared" ref="J4:J32" si="2">((E4)*2)/(6*30)</f>
        <v>10.111111111111111</v>
      </c>
      <c r="K4" s="9">
        <v>0</v>
      </c>
      <c r="L4" s="71">
        <f t="shared" ref="L4:L32" si="3">SUM(I4:K4)</f>
        <v>46.222222222222229</v>
      </c>
      <c r="M4" s="38"/>
      <c r="N4" s="7">
        <v>0</v>
      </c>
      <c r="O4" s="25"/>
      <c r="P4" s="25"/>
      <c r="Q4" s="28">
        <v>47.14</v>
      </c>
      <c r="R4" s="31">
        <f t="shared" si="0"/>
        <v>-0.91777777777777203</v>
      </c>
      <c r="U4" s="7">
        <v>910</v>
      </c>
      <c r="V4" s="71">
        <v>46.323809523809523</v>
      </c>
      <c r="X4">
        <v>912</v>
      </c>
      <c r="Y4" s="71">
        <v>46.323809523809523</v>
      </c>
      <c r="Z4" s="103">
        <f t="shared" ref="Z4:Z31" si="4">L4-Y4</f>
        <v>-0.10158730158729412</v>
      </c>
    </row>
    <row r="5" spans="1:27" x14ac:dyDescent="0.2">
      <c r="A5" s="40" t="s">
        <v>23</v>
      </c>
      <c r="B5" s="57">
        <v>31</v>
      </c>
      <c r="C5" s="56">
        <v>33</v>
      </c>
      <c r="D5" s="15">
        <v>22</v>
      </c>
      <c r="E5" s="83">
        <v>33</v>
      </c>
      <c r="F5" s="4">
        <f t="shared" si="1"/>
        <v>11</v>
      </c>
      <c r="G5" s="9"/>
      <c r="H5" s="9"/>
      <c r="I5" s="10">
        <f>((E5)*5)/(6*210)</f>
        <v>0.13095238095238096</v>
      </c>
      <c r="J5" s="13">
        <f t="shared" si="2"/>
        <v>0.36666666666666664</v>
      </c>
      <c r="K5" s="9">
        <v>0</v>
      </c>
      <c r="L5" s="71">
        <f t="shared" si="3"/>
        <v>0.49761904761904763</v>
      </c>
      <c r="M5" s="38"/>
      <c r="N5" s="7">
        <v>0</v>
      </c>
      <c r="O5" s="25"/>
      <c r="P5" s="25"/>
      <c r="Q5" s="28"/>
      <c r="R5" s="31">
        <f t="shared" si="0"/>
        <v>0.49761904761904763</v>
      </c>
      <c r="U5" s="83">
        <v>33</v>
      </c>
      <c r="V5" s="71">
        <v>0.49761904761904763</v>
      </c>
      <c r="X5">
        <v>33</v>
      </c>
      <c r="Y5" s="71">
        <v>0.49761904761904763</v>
      </c>
      <c r="Z5" s="103">
        <f t="shared" si="4"/>
        <v>0</v>
      </c>
    </row>
    <row r="6" spans="1:27" x14ac:dyDescent="0.2">
      <c r="A6" s="39" t="s">
        <v>3</v>
      </c>
      <c r="B6" s="55">
        <v>1028</v>
      </c>
      <c r="C6" s="56">
        <v>1055</v>
      </c>
      <c r="D6" s="5">
        <v>1037</v>
      </c>
      <c r="E6" s="7">
        <v>1070</v>
      </c>
      <c r="F6" s="4">
        <f t="shared" si="1"/>
        <v>33</v>
      </c>
      <c r="G6" s="9"/>
      <c r="H6" s="9"/>
      <c r="I6" s="10">
        <f>((E6)*5)/(6*21)</f>
        <v>42.460317460317462</v>
      </c>
      <c r="J6" s="13">
        <f t="shared" si="2"/>
        <v>11.888888888888889</v>
      </c>
      <c r="K6" s="9">
        <v>0</v>
      </c>
      <c r="L6" s="71">
        <f t="shared" si="3"/>
        <v>54.349206349206355</v>
      </c>
      <c r="M6" s="38"/>
      <c r="N6" s="7">
        <v>1</v>
      </c>
      <c r="O6" s="25"/>
      <c r="P6" s="25"/>
      <c r="Q6" s="28">
        <v>53</v>
      </c>
      <c r="R6" s="31">
        <f t="shared" si="0"/>
        <v>1.3492063492063551</v>
      </c>
      <c r="U6" s="7">
        <v>1070</v>
      </c>
      <c r="V6" s="71">
        <v>53.587301587301589</v>
      </c>
      <c r="X6">
        <v>1055</v>
      </c>
      <c r="Y6" s="71">
        <v>53.587301587301589</v>
      </c>
      <c r="Z6" s="109">
        <f t="shared" si="4"/>
        <v>0.7619047619047663</v>
      </c>
    </row>
    <row r="7" spans="1:27" x14ac:dyDescent="0.2">
      <c r="A7" s="40" t="s">
        <v>26</v>
      </c>
      <c r="B7" s="57">
        <v>45</v>
      </c>
      <c r="C7" s="56">
        <v>42</v>
      </c>
      <c r="D7" s="15">
        <v>0</v>
      </c>
      <c r="E7" s="83">
        <v>42</v>
      </c>
      <c r="F7" s="4">
        <f t="shared" si="1"/>
        <v>42</v>
      </c>
      <c r="G7" s="9"/>
      <c r="H7" s="9"/>
      <c r="I7" s="10">
        <f>((E7)*5)/(6*21)</f>
        <v>1.6666666666666667</v>
      </c>
      <c r="J7" s="13">
        <f t="shared" si="2"/>
        <v>0.46666666666666667</v>
      </c>
      <c r="K7" s="9">
        <v>0</v>
      </c>
      <c r="L7" s="71">
        <f t="shared" si="3"/>
        <v>2.1333333333333333</v>
      </c>
      <c r="M7" s="38"/>
      <c r="N7" s="7">
        <v>0</v>
      </c>
      <c r="O7" s="25"/>
      <c r="P7" s="25"/>
      <c r="Q7" s="28"/>
      <c r="R7" s="31">
        <f t="shared" si="0"/>
        <v>2.1333333333333333</v>
      </c>
      <c r="U7" s="83">
        <v>42</v>
      </c>
      <c r="V7" s="71">
        <v>2.1333333333333333</v>
      </c>
      <c r="X7">
        <v>42</v>
      </c>
      <c r="Y7" s="71">
        <v>2.1333333333333333</v>
      </c>
      <c r="Z7" s="103">
        <f t="shared" si="4"/>
        <v>0</v>
      </c>
    </row>
    <row r="8" spans="1:27" x14ac:dyDescent="0.2">
      <c r="A8" s="49" t="s">
        <v>17</v>
      </c>
      <c r="B8" s="58">
        <v>834</v>
      </c>
      <c r="C8" s="56">
        <v>815</v>
      </c>
      <c r="D8" s="5">
        <v>843</v>
      </c>
      <c r="E8" s="47">
        <v>835</v>
      </c>
      <c r="F8" s="4">
        <f t="shared" si="1"/>
        <v>-8</v>
      </c>
      <c r="G8" s="9"/>
      <c r="H8" s="9"/>
      <c r="I8" s="10">
        <f>((E8)*5)/(6*21)</f>
        <v>33.134920634920633</v>
      </c>
      <c r="J8" s="13">
        <f t="shared" si="2"/>
        <v>9.2777777777777786</v>
      </c>
      <c r="K8" s="9">
        <v>0</v>
      </c>
      <c r="L8" s="71">
        <f t="shared" si="3"/>
        <v>42.412698412698411</v>
      </c>
      <c r="M8" s="38"/>
      <c r="N8" s="7">
        <v>0</v>
      </c>
      <c r="O8" s="25"/>
      <c r="P8" s="25"/>
      <c r="Q8" s="28">
        <v>43</v>
      </c>
      <c r="R8" s="78">
        <f t="shared" si="0"/>
        <v>-0.58730158730158877</v>
      </c>
      <c r="S8" s="60" t="s">
        <v>55</v>
      </c>
      <c r="U8" s="47">
        <v>835</v>
      </c>
      <c r="V8" s="71">
        <v>42.412698412698411</v>
      </c>
      <c r="X8">
        <v>835</v>
      </c>
      <c r="Y8" s="71">
        <v>42.412698412698411</v>
      </c>
      <c r="Z8" s="103">
        <f t="shared" si="4"/>
        <v>0</v>
      </c>
    </row>
    <row r="9" spans="1:27" x14ac:dyDescent="0.2">
      <c r="A9" s="40" t="s">
        <v>28</v>
      </c>
      <c r="B9" s="57">
        <v>237</v>
      </c>
      <c r="C9" s="56">
        <v>320</v>
      </c>
      <c r="D9" s="15">
        <v>355</v>
      </c>
      <c r="E9" s="83">
        <v>320</v>
      </c>
      <c r="F9" s="4">
        <f t="shared" si="1"/>
        <v>-35</v>
      </c>
      <c r="G9" s="9"/>
      <c r="H9" s="9"/>
      <c r="I9" s="10">
        <f>((E9)*5)/(6*15)</f>
        <v>17.777777777777779</v>
      </c>
      <c r="J9" s="13">
        <f>((E9)*2)/(6*19)</f>
        <v>5.6140350877192979</v>
      </c>
      <c r="K9" s="9">
        <v>0</v>
      </c>
      <c r="L9" s="71">
        <f t="shared" si="3"/>
        <v>23.391812865497077</v>
      </c>
      <c r="M9" s="38"/>
      <c r="N9" s="7">
        <v>1</v>
      </c>
      <c r="O9" s="25"/>
      <c r="P9" s="25"/>
      <c r="Q9" s="28">
        <v>27</v>
      </c>
      <c r="R9" s="31">
        <f t="shared" si="0"/>
        <v>-3.6081871345029235</v>
      </c>
      <c r="U9" s="83">
        <v>320</v>
      </c>
      <c r="V9" s="71">
        <v>23.391812865497077</v>
      </c>
      <c r="X9">
        <v>320</v>
      </c>
      <c r="Y9" s="71">
        <v>23.391812865497077</v>
      </c>
      <c r="Z9" s="103">
        <f t="shared" si="4"/>
        <v>0</v>
      </c>
    </row>
    <row r="10" spans="1:27" x14ac:dyDescent="0.2">
      <c r="A10" s="39" t="s">
        <v>4</v>
      </c>
      <c r="B10" s="55">
        <v>1085</v>
      </c>
      <c r="C10" s="56">
        <v>1030</v>
      </c>
      <c r="D10" s="5">
        <v>1064</v>
      </c>
      <c r="E10" s="47">
        <v>1030</v>
      </c>
      <c r="F10" s="4">
        <f t="shared" si="1"/>
        <v>-34</v>
      </c>
      <c r="G10" s="9"/>
      <c r="H10" s="9"/>
      <c r="I10" s="10">
        <f>((E10)*5)/(6*21)</f>
        <v>40.873015873015873</v>
      </c>
      <c r="J10" s="13">
        <f t="shared" si="2"/>
        <v>11.444444444444445</v>
      </c>
      <c r="K10" s="9">
        <v>0</v>
      </c>
      <c r="L10" s="71">
        <f t="shared" si="3"/>
        <v>52.317460317460316</v>
      </c>
      <c r="M10" s="38"/>
      <c r="N10" s="7">
        <v>3</v>
      </c>
      <c r="O10" s="25"/>
      <c r="P10" s="25"/>
      <c r="Q10" s="28">
        <v>55.34</v>
      </c>
      <c r="R10" s="31">
        <f t="shared" si="0"/>
        <v>-3.0225396825396871</v>
      </c>
      <c r="U10" s="47">
        <v>1030</v>
      </c>
      <c r="V10" s="71">
        <v>52.317460317460316</v>
      </c>
      <c r="X10">
        <v>1030</v>
      </c>
      <c r="Y10" s="71">
        <v>52.317460317460316</v>
      </c>
      <c r="Z10" s="103">
        <f t="shared" si="4"/>
        <v>0</v>
      </c>
    </row>
    <row r="11" spans="1:27" x14ac:dyDescent="0.2">
      <c r="A11" s="39" t="s">
        <v>21</v>
      </c>
      <c r="B11" s="55">
        <v>396</v>
      </c>
      <c r="C11" s="56">
        <v>390</v>
      </c>
      <c r="D11" s="6">
        <v>396</v>
      </c>
      <c r="E11" s="83">
        <v>390</v>
      </c>
      <c r="F11" s="4">
        <f t="shared" si="1"/>
        <v>-6</v>
      </c>
      <c r="G11" s="9"/>
      <c r="H11" s="9"/>
      <c r="I11" s="10">
        <f>((E11)*5)/(6*21)</f>
        <v>15.476190476190476</v>
      </c>
      <c r="J11" s="13">
        <f t="shared" si="2"/>
        <v>4.333333333333333</v>
      </c>
      <c r="K11" s="9">
        <v>0</v>
      </c>
      <c r="L11" s="71">
        <f t="shared" si="3"/>
        <v>19.80952380952381</v>
      </c>
      <c r="M11" s="38"/>
      <c r="N11" s="7">
        <v>0</v>
      </c>
      <c r="O11" s="25"/>
      <c r="P11" s="25"/>
      <c r="Q11" s="28">
        <v>20.14</v>
      </c>
      <c r="R11" s="31">
        <f t="shared" si="0"/>
        <v>-0.33047619047619037</v>
      </c>
      <c r="U11" s="83">
        <v>390</v>
      </c>
      <c r="V11" s="71">
        <v>19.80952380952381</v>
      </c>
      <c r="X11">
        <v>390</v>
      </c>
      <c r="Y11" s="71">
        <v>19.80952380952381</v>
      </c>
      <c r="Z11" s="103">
        <f t="shared" si="4"/>
        <v>0</v>
      </c>
    </row>
    <row r="12" spans="1:27" x14ac:dyDescent="0.2">
      <c r="A12" s="39" t="s">
        <v>5</v>
      </c>
      <c r="B12" s="55">
        <v>1143</v>
      </c>
      <c r="C12" s="56">
        <v>1090</v>
      </c>
      <c r="D12" s="5">
        <v>1173</v>
      </c>
      <c r="E12" s="47">
        <v>1076</v>
      </c>
      <c r="F12" s="4">
        <f t="shared" si="1"/>
        <v>-97</v>
      </c>
      <c r="G12" s="9"/>
      <c r="H12" s="9"/>
      <c r="I12" s="10">
        <f>((E12)*5)/(6*21)</f>
        <v>42.698412698412696</v>
      </c>
      <c r="J12" s="13">
        <f t="shared" si="2"/>
        <v>11.955555555555556</v>
      </c>
      <c r="K12" s="9">
        <v>0</v>
      </c>
      <c r="L12" s="71">
        <f t="shared" si="3"/>
        <v>54.653968253968252</v>
      </c>
      <c r="M12" s="38"/>
      <c r="N12" s="7">
        <v>3</v>
      </c>
      <c r="O12" s="25"/>
      <c r="P12" s="25"/>
      <c r="Q12" s="28">
        <v>60</v>
      </c>
      <c r="R12" s="31">
        <f t="shared" si="0"/>
        <v>-5.3460317460317484</v>
      </c>
      <c r="U12" s="47">
        <v>1076</v>
      </c>
      <c r="V12" s="71">
        <v>55.212698412698408</v>
      </c>
      <c r="X12">
        <v>1090</v>
      </c>
      <c r="Y12" s="71">
        <v>55.365079365079367</v>
      </c>
      <c r="Z12" s="110">
        <f t="shared" si="4"/>
        <v>-0.71111111111111569</v>
      </c>
    </row>
    <row r="13" spans="1:27" x14ac:dyDescent="0.2">
      <c r="A13" s="39" t="s">
        <v>6</v>
      </c>
      <c r="B13" s="55">
        <v>807</v>
      </c>
      <c r="C13" s="56">
        <v>815</v>
      </c>
      <c r="D13" s="5">
        <v>885</v>
      </c>
      <c r="E13" s="7">
        <v>775</v>
      </c>
      <c r="F13" s="4">
        <f t="shared" si="1"/>
        <v>-110</v>
      </c>
      <c r="G13" s="1">
        <v>500</v>
      </c>
      <c r="H13" s="1">
        <v>430</v>
      </c>
      <c r="I13" s="10">
        <f>((E13)*5)/(6*21)</f>
        <v>30.753968253968253</v>
      </c>
      <c r="J13" s="13">
        <f t="shared" si="2"/>
        <v>8.6111111111111107</v>
      </c>
      <c r="K13" s="13">
        <f>((H13)*2)/(6*24)</f>
        <v>5.9722222222222223</v>
      </c>
      <c r="L13" s="71">
        <f t="shared" si="3"/>
        <v>45.337301587301589</v>
      </c>
      <c r="M13" s="38"/>
      <c r="N13" s="7">
        <v>0</v>
      </c>
      <c r="O13" s="25"/>
      <c r="P13" s="25"/>
      <c r="Q13" s="28">
        <v>48</v>
      </c>
      <c r="R13" s="31">
        <f t="shared" si="0"/>
        <v>-2.6626984126984112</v>
      </c>
      <c r="U13" s="7">
        <v>775</v>
      </c>
      <c r="V13" s="71">
        <v>47.36904761904762</v>
      </c>
      <c r="X13">
        <v>815</v>
      </c>
      <c r="Y13" s="71">
        <v>47.36904761904762</v>
      </c>
      <c r="Z13" s="110">
        <f t="shared" si="4"/>
        <v>-2.0317460317460316</v>
      </c>
      <c r="AA13">
        <v>-1</v>
      </c>
    </row>
    <row r="14" spans="1:27" x14ac:dyDescent="0.2">
      <c r="A14" s="102" t="s">
        <v>7</v>
      </c>
      <c r="B14" s="55">
        <v>791</v>
      </c>
      <c r="C14" s="56">
        <v>700</v>
      </c>
      <c r="D14" s="5">
        <v>773</v>
      </c>
      <c r="E14" s="104">
        <v>750</v>
      </c>
      <c r="F14" s="4">
        <f t="shared" si="1"/>
        <v>-23</v>
      </c>
      <c r="G14" s="9"/>
      <c r="H14" s="9"/>
      <c r="I14" s="10">
        <f>((E14)*5)/(6*21)</f>
        <v>29.761904761904763</v>
      </c>
      <c r="J14" s="13">
        <f t="shared" si="2"/>
        <v>8.3333333333333339</v>
      </c>
      <c r="K14" s="9">
        <v>0</v>
      </c>
      <c r="L14" s="71">
        <f t="shared" si="3"/>
        <v>38.095238095238095</v>
      </c>
      <c r="M14" s="38"/>
      <c r="N14" s="7">
        <v>3</v>
      </c>
      <c r="O14" s="25"/>
      <c r="P14" s="25"/>
      <c r="Q14" s="28">
        <v>39</v>
      </c>
      <c r="R14" s="31">
        <f t="shared" si="0"/>
        <v>-0.9047619047619051</v>
      </c>
      <c r="U14" s="104">
        <v>750</v>
      </c>
      <c r="V14" s="101">
        <v>38.095238095238095</v>
      </c>
      <c r="X14">
        <v>700</v>
      </c>
      <c r="Y14" s="101">
        <v>35.555555555555557</v>
      </c>
      <c r="Z14" s="109">
        <f t="shared" si="4"/>
        <v>2.5396825396825378</v>
      </c>
      <c r="AA14">
        <v>1</v>
      </c>
    </row>
    <row r="15" spans="1:27" x14ac:dyDescent="0.2">
      <c r="A15" s="40" t="s">
        <v>27</v>
      </c>
      <c r="B15" s="57">
        <v>292</v>
      </c>
      <c r="C15" s="56">
        <v>300</v>
      </c>
      <c r="D15" s="15">
        <v>355</v>
      </c>
      <c r="E15" s="83">
        <v>300</v>
      </c>
      <c r="F15" s="4">
        <f t="shared" si="1"/>
        <v>-55</v>
      </c>
      <c r="G15" s="9"/>
      <c r="H15" s="9"/>
      <c r="I15" s="10">
        <f>((E15)*5)/(6*15)</f>
        <v>16.666666666666668</v>
      </c>
      <c r="J15" s="13">
        <f>((E15)*2)/(6*19)</f>
        <v>5.2631578947368425</v>
      </c>
      <c r="K15" s="9">
        <v>0</v>
      </c>
      <c r="L15" s="71">
        <f t="shared" si="3"/>
        <v>21.92982456140351</v>
      </c>
      <c r="M15" s="38"/>
      <c r="N15" s="7">
        <v>0</v>
      </c>
      <c r="O15" s="25"/>
      <c r="P15" s="25"/>
      <c r="Q15" s="28">
        <v>28</v>
      </c>
      <c r="R15" s="31">
        <f t="shared" si="0"/>
        <v>-6.0701754385964897</v>
      </c>
      <c r="U15" s="83">
        <v>300</v>
      </c>
      <c r="V15" s="71">
        <v>21.92982456140351</v>
      </c>
      <c r="X15">
        <v>300</v>
      </c>
      <c r="Y15" s="71">
        <v>21.92982456140351</v>
      </c>
      <c r="Z15" s="103">
        <f t="shared" si="4"/>
        <v>0</v>
      </c>
    </row>
    <row r="16" spans="1:27" x14ac:dyDescent="0.2">
      <c r="A16" s="39" t="s">
        <v>19</v>
      </c>
      <c r="B16" s="55">
        <v>933</v>
      </c>
      <c r="C16" s="56">
        <v>935</v>
      </c>
      <c r="D16" s="6">
        <v>953</v>
      </c>
      <c r="E16" s="7">
        <v>935</v>
      </c>
      <c r="F16" s="4">
        <f t="shared" si="1"/>
        <v>-18</v>
      </c>
      <c r="G16" s="9"/>
      <c r="H16" s="9"/>
      <c r="I16" s="10">
        <f t="shared" ref="I16:I32" si="5">((E16)*5)/(6*21)</f>
        <v>37.103174603174601</v>
      </c>
      <c r="J16" s="13">
        <f t="shared" si="2"/>
        <v>10.388888888888889</v>
      </c>
      <c r="K16" s="9">
        <v>0</v>
      </c>
      <c r="L16" s="71">
        <f t="shared" si="3"/>
        <v>47.492063492063494</v>
      </c>
      <c r="M16" s="38"/>
      <c r="N16" s="7">
        <v>0</v>
      </c>
      <c r="O16" s="25"/>
      <c r="P16" s="25"/>
      <c r="Q16" s="28">
        <v>48.42</v>
      </c>
      <c r="R16" s="31">
        <f t="shared" si="0"/>
        <v>-0.92793650793650784</v>
      </c>
      <c r="U16" s="7">
        <v>935</v>
      </c>
      <c r="V16" s="71">
        <v>47.492063492063494</v>
      </c>
      <c r="X16">
        <v>935</v>
      </c>
      <c r="Y16" s="71">
        <v>47.492063492063494</v>
      </c>
      <c r="Z16" s="103">
        <f t="shared" si="4"/>
        <v>0</v>
      </c>
    </row>
    <row r="17" spans="1:32" s="92" customFormat="1" x14ac:dyDescent="0.2">
      <c r="A17" s="102" t="s">
        <v>8</v>
      </c>
      <c r="B17" s="80">
        <v>1131</v>
      </c>
      <c r="C17" s="81">
        <v>1245</v>
      </c>
      <c r="D17" s="82">
        <v>1262</v>
      </c>
      <c r="E17" s="105">
        <v>1172</v>
      </c>
      <c r="F17" s="84">
        <f t="shared" si="1"/>
        <v>-90</v>
      </c>
      <c r="G17" s="83"/>
      <c r="H17" s="83"/>
      <c r="I17" s="85">
        <f t="shared" si="5"/>
        <v>46.507936507936506</v>
      </c>
      <c r="J17" s="85">
        <f t="shared" si="2"/>
        <v>13.022222222222222</v>
      </c>
      <c r="K17" s="83">
        <v>0</v>
      </c>
      <c r="L17" s="86">
        <f t="shared" si="3"/>
        <v>59.530158730158732</v>
      </c>
      <c r="M17" s="87"/>
      <c r="N17" s="83">
        <v>2</v>
      </c>
      <c r="O17" s="88"/>
      <c r="P17" s="88"/>
      <c r="Q17" s="89">
        <v>65.28</v>
      </c>
      <c r="R17" s="90">
        <f t="shared" si="0"/>
        <v>-5.7498412698412693</v>
      </c>
      <c r="S17" s="91"/>
      <c r="U17" s="105">
        <v>1172</v>
      </c>
      <c r="V17" s="101">
        <v>60.088888888888889</v>
      </c>
      <c r="X17" s="92">
        <v>1201</v>
      </c>
      <c r="Y17" s="101">
        <v>61.0031746031746</v>
      </c>
      <c r="Z17" s="110">
        <f t="shared" si="4"/>
        <v>-1.4730158730158678</v>
      </c>
      <c r="AA17" s="92">
        <v>-1</v>
      </c>
    </row>
    <row r="18" spans="1:32" x14ac:dyDescent="0.2">
      <c r="A18" s="40" t="s">
        <v>24</v>
      </c>
      <c r="B18" s="57">
        <v>28</v>
      </c>
      <c r="C18" s="56">
        <v>31</v>
      </c>
      <c r="D18" s="15">
        <v>31</v>
      </c>
      <c r="E18" s="83">
        <v>31</v>
      </c>
      <c r="F18" s="4">
        <f t="shared" si="1"/>
        <v>0</v>
      </c>
      <c r="G18" s="9"/>
      <c r="H18" s="9"/>
      <c r="I18" s="10">
        <f t="shared" si="5"/>
        <v>1.2301587301587302</v>
      </c>
      <c r="J18" s="13">
        <f t="shared" si="2"/>
        <v>0.34444444444444444</v>
      </c>
      <c r="K18" s="9">
        <v>0</v>
      </c>
      <c r="L18" s="71">
        <f t="shared" si="3"/>
        <v>1.5746031746031748</v>
      </c>
      <c r="M18" s="38"/>
      <c r="N18" s="7">
        <v>0</v>
      </c>
      <c r="O18" s="25"/>
      <c r="P18" s="25"/>
      <c r="Q18" s="28"/>
      <c r="R18" s="31">
        <f t="shared" si="0"/>
        <v>1.5746031746031748</v>
      </c>
      <c r="U18" s="83">
        <v>31</v>
      </c>
      <c r="V18" s="71">
        <v>1.5746031746031748</v>
      </c>
      <c r="X18">
        <v>31</v>
      </c>
      <c r="Y18" s="71">
        <v>1.5746031746031748</v>
      </c>
      <c r="Z18" s="103">
        <f t="shared" si="4"/>
        <v>0</v>
      </c>
    </row>
    <row r="19" spans="1:32" x14ac:dyDescent="0.2">
      <c r="A19" s="39" t="s">
        <v>9</v>
      </c>
      <c r="B19" s="55">
        <v>1011</v>
      </c>
      <c r="C19" s="56">
        <v>1050</v>
      </c>
      <c r="D19" s="5">
        <v>1080</v>
      </c>
      <c r="E19" s="7">
        <v>1050</v>
      </c>
      <c r="F19" s="4">
        <f t="shared" si="1"/>
        <v>-30</v>
      </c>
      <c r="G19" s="9"/>
      <c r="H19" s="9"/>
      <c r="I19" s="10">
        <f t="shared" si="5"/>
        <v>41.666666666666664</v>
      </c>
      <c r="J19" s="13">
        <f t="shared" si="2"/>
        <v>11.666666666666666</v>
      </c>
      <c r="K19" s="9">
        <v>0</v>
      </c>
      <c r="L19" s="71">
        <f t="shared" si="3"/>
        <v>53.333333333333329</v>
      </c>
      <c r="M19" s="38"/>
      <c r="N19" s="7">
        <v>4</v>
      </c>
      <c r="O19" s="25"/>
      <c r="P19" s="25"/>
      <c r="Q19" s="28">
        <v>56.56</v>
      </c>
      <c r="R19" s="31">
        <f t="shared" si="0"/>
        <v>-3.2266666666666737</v>
      </c>
      <c r="U19" s="7">
        <v>1050</v>
      </c>
      <c r="V19" s="71">
        <v>53.333333333333329</v>
      </c>
      <c r="X19">
        <v>1050</v>
      </c>
      <c r="Y19" s="71">
        <v>53.333333333333329</v>
      </c>
      <c r="Z19" s="103">
        <f t="shared" si="4"/>
        <v>0</v>
      </c>
    </row>
    <row r="20" spans="1:32" x14ac:dyDescent="0.2">
      <c r="A20" s="39" t="s">
        <v>10</v>
      </c>
      <c r="B20" s="55">
        <v>1188</v>
      </c>
      <c r="C20" s="56">
        <v>1139</v>
      </c>
      <c r="D20" s="5">
        <v>1135</v>
      </c>
      <c r="E20" s="7">
        <v>1198</v>
      </c>
      <c r="F20" s="4">
        <f t="shared" si="1"/>
        <v>63</v>
      </c>
      <c r="G20" s="9"/>
      <c r="H20" s="9"/>
      <c r="I20" s="10">
        <f t="shared" si="5"/>
        <v>47.539682539682538</v>
      </c>
      <c r="J20" s="13">
        <f t="shared" si="2"/>
        <v>13.311111111111112</v>
      </c>
      <c r="K20" s="9">
        <v>0</v>
      </c>
      <c r="L20" s="71">
        <f t="shared" si="3"/>
        <v>60.850793650793648</v>
      </c>
      <c r="M20" s="38"/>
      <c r="N20" s="7">
        <v>0</v>
      </c>
      <c r="O20" s="25"/>
      <c r="P20" s="25"/>
      <c r="Q20" s="28">
        <v>58</v>
      </c>
      <c r="R20" s="31">
        <f t="shared" si="0"/>
        <v>2.8507936507936478</v>
      </c>
      <c r="U20" s="7">
        <v>1198</v>
      </c>
      <c r="V20" s="71">
        <v>57.853968253968247</v>
      </c>
      <c r="X20">
        <v>1139</v>
      </c>
      <c r="Y20" s="71">
        <v>57.853968253968247</v>
      </c>
      <c r="Z20" s="109">
        <f t="shared" si="4"/>
        <v>2.9968253968254004</v>
      </c>
      <c r="AA20">
        <v>1</v>
      </c>
    </row>
    <row r="21" spans="1:32" x14ac:dyDescent="0.2">
      <c r="A21" s="39" t="s">
        <v>11</v>
      </c>
      <c r="B21" s="55">
        <v>1294</v>
      </c>
      <c r="C21" s="56">
        <v>1350</v>
      </c>
      <c r="D21" s="5">
        <v>1353</v>
      </c>
      <c r="E21" s="47">
        <v>1370</v>
      </c>
      <c r="F21" s="4">
        <f t="shared" si="1"/>
        <v>17</v>
      </c>
      <c r="G21" s="9"/>
      <c r="H21" s="9"/>
      <c r="I21" s="10">
        <f t="shared" si="5"/>
        <v>54.365079365079367</v>
      </c>
      <c r="J21" s="13">
        <f t="shared" si="2"/>
        <v>15.222222222222221</v>
      </c>
      <c r="K21" s="9">
        <v>0</v>
      </c>
      <c r="L21" s="71">
        <f t="shared" si="3"/>
        <v>69.587301587301596</v>
      </c>
      <c r="M21" s="38"/>
      <c r="N21" s="7">
        <v>0</v>
      </c>
      <c r="O21" s="25"/>
      <c r="P21" s="25"/>
      <c r="Q21" s="28">
        <v>69.7</v>
      </c>
      <c r="R21" s="31">
        <f t="shared" si="0"/>
        <v>-0.11269841269840697</v>
      </c>
      <c r="U21" s="47">
        <v>1370</v>
      </c>
      <c r="V21" s="71">
        <v>68.571428571428569</v>
      </c>
      <c r="X21">
        <v>1350</v>
      </c>
      <c r="Y21" s="71">
        <v>68.571428571428569</v>
      </c>
      <c r="Z21" s="109">
        <f t="shared" si="4"/>
        <v>1.0158730158730265</v>
      </c>
    </row>
    <row r="22" spans="1:32" x14ac:dyDescent="0.2">
      <c r="A22" s="39" t="s">
        <v>22</v>
      </c>
      <c r="B22" s="55">
        <v>37</v>
      </c>
      <c r="C22" s="56">
        <v>36</v>
      </c>
      <c r="D22" s="50">
        <v>36</v>
      </c>
      <c r="E22" s="83">
        <v>36</v>
      </c>
      <c r="F22" s="4">
        <f t="shared" si="1"/>
        <v>0</v>
      </c>
      <c r="G22" s="9"/>
      <c r="H22" s="9"/>
      <c r="I22" s="10">
        <f t="shared" si="5"/>
        <v>1.4285714285714286</v>
      </c>
      <c r="J22" s="13">
        <f t="shared" si="2"/>
        <v>0.4</v>
      </c>
      <c r="K22" s="9">
        <v>0</v>
      </c>
      <c r="L22" s="71">
        <f t="shared" si="3"/>
        <v>1.8285714285714287</v>
      </c>
      <c r="M22" s="38"/>
      <c r="N22" s="7">
        <v>0</v>
      </c>
      <c r="O22" s="25"/>
      <c r="P22" s="25"/>
      <c r="Q22" s="28"/>
      <c r="R22" s="31">
        <f t="shared" si="0"/>
        <v>1.8285714285714287</v>
      </c>
      <c r="U22" s="83">
        <v>36</v>
      </c>
      <c r="V22" s="71">
        <v>1.8285714285714287</v>
      </c>
      <c r="X22">
        <v>36</v>
      </c>
      <c r="Y22" s="71">
        <v>1.8285714285714287</v>
      </c>
      <c r="Z22" s="103">
        <f t="shared" si="4"/>
        <v>0</v>
      </c>
    </row>
    <row r="23" spans="1:32" x14ac:dyDescent="0.2">
      <c r="A23" s="39" t="s">
        <v>12</v>
      </c>
      <c r="B23" s="55">
        <v>1156</v>
      </c>
      <c r="C23" s="56">
        <v>1085</v>
      </c>
      <c r="D23" s="5">
        <v>1072</v>
      </c>
      <c r="E23" s="93">
        <v>1160</v>
      </c>
      <c r="F23" s="4">
        <f t="shared" si="1"/>
        <v>88</v>
      </c>
      <c r="G23" s="9"/>
      <c r="H23" s="9"/>
      <c r="I23" s="10">
        <f t="shared" si="5"/>
        <v>46.031746031746032</v>
      </c>
      <c r="J23" s="13">
        <f t="shared" si="2"/>
        <v>12.888888888888889</v>
      </c>
      <c r="K23" s="9">
        <v>0</v>
      </c>
      <c r="L23" s="71">
        <f t="shared" si="3"/>
        <v>58.920634920634924</v>
      </c>
      <c r="M23" s="38"/>
      <c r="N23" s="7">
        <v>3</v>
      </c>
      <c r="O23" s="25"/>
      <c r="P23" s="25"/>
      <c r="Q23" s="28">
        <v>56</v>
      </c>
      <c r="R23" s="78">
        <f t="shared" si="0"/>
        <v>2.9206349206349245</v>
      </c>
      <c r="S23" s="60" t="s">
        <v>55</v>
      </c>
      <c r="U23" s="93">
        <v>1160</v>
      </c>
      <c r="V23" s="71">
        <v>56.990476190476194</v>
      </c>
      <c r="X23">
        <v>1122</v>
      </c>
      <c r="Y23" s="71">
        <v>56.990476190476194</v>
      </c>
      <c r="Z23" s="109">
        <f t="shared" si="4"/>
        <v>1.9301587301587304</v>
      </c>
    </row>
    <row r="24" spans="1:32" x14ac:dyDescent="0.2">
      <c r="A24" s="40" t="s">
        <v>29</v>
      </c>
      <c r="B24" s="57">
        <v>64</v>
      </c>
      <c r="C24" s="56">
        <v>43</v>
      </c>
      <c r="D24" s="15">
        <v>45</v>
      </c>
      <c r="E24" s="83">
        <v>43</v>
      </c>
      <c r="F24" s="4">
        <f t="shared" si="1"/>
        <v>-2</v>
      </c>
      <c r="G24" s="9"/>
      <c r="H24" s="9"/>
      <c r="I24" s="10">
        <f t="shared" si="5"/>
        <v>1.7063492063492063</v>
      </c>
      <c r="J24" s="13">
        <f t="shared" si="2"/>
        <v>0.4777777777777778</v>
      </c>
      <c r="K24" s="9">
        <v>0</v>
      </c>
      <c r="L24" s="71">
        <f t="shared" si="3"/>
        <v>2.1841269841269839</v>
      </c>
      <c r="M24" s="38"/>
      <c r="N24" s="7">
        <v>0</v>
      </c>
      <c r="O24" s="25"/>
      <c r="P24" s="25"/>
      <c r="Q24" s="28"/>
      <c r="R24" s="31">
        <f t="shared" si="0"/>
        <v>2.1841269841269839</v>
      </c>
      <c r="U24" s="83">
        <v>43</v>
      </c>
      <c r="V24" s="71">
        <v>2.1841269841269839</v>
      </c>
      <c r="X24">
        <v>43</v>
      </c>
      <c r="Y24" s="71">
        <v>2.1841269841269839</v>
      </c>
      <c r="Z24" s="103">
        <f t="shared" si="4"/>
        <v>0</v>
      </c>
    </row>
    <row r="25" spans="1:32" x14ac:dyDescent="0.2">
      <c r="A25" s="102" t="s">
        <v>13</v>
      </c>
      <c r="B25" s="55">
        <v>1263</v>
      </c>
      <c r="C25" s="56">
        <v>1285</v>
      </c>
      <c r="D25" s="5">
        <v>1345</v>
      </c>
      <c r="E25" s="104">
        <v>1235</v>
      </c>
      <c r="F25" s="4">
        <f t="shared" si="1"/>
        <v>-110</v>
      </c>
      <c r="G25" s="9"/>
      <c r="H25" s="9"/>
      <c r="I25" s="10">
        <f t="shared" si="5"/>
        <v>49.007936507936506</v>
      </c>
      <c r="J25" s="13">
        <f t="shared" si="2"/>
        <v>13.722222222222221</v>
      </c>
      <c r="K25" s="9">
        <v>0</v>
      </c>
      <c r="L25" s="71">
        <f t="shared" si="3"/>
        <v>62.730158730158728</v>
      </c>
      <c r="M25" s="38"/>
      <c r="N25" s="7">
        <v>3</v>
      </c>
      <c r="O25" s="25"/>
      <c r="P25" s="25"/>
      <c r="Q25" s="28">
        <v>69.14</v>
      </c>
      <c r="R25" s="31">
        <f t="shared" si="0"/>
        <v>-6.409841269841273</v>
      </c>
      <c r="U25" s="104">
        <v>1235</v>
      </c>
      <c r="V25" s="101">
        <v>63.492063492063494</v>
      </c>
      <c r="X25">
        <v>1285</v>
      </c>
      <c r="Y25" s="101">
        <v>65.269841269841265</v>
      </c>
      <c r="Z25" s="110">
        <f t="shared" si="4"/>
        <v>-2.5396825396825378</v>
      </c>
      <c r="AA25">
        <v>-1</v>
      </c>
      <c r="AD25">
        <f>20522-U32</f>
        <v>-227</v>
      </c>
      <c r="AE25" s="171" t="s">
        <v>69</v>
      </c>
      <c r="AF25" s="172"/>
    </row>
    <row r="26" spans="1:32" x14ac:dyDescent="0.2">
      <c r="A26" s="39" t="s">
        <v>18</v>
      </c>
      <c r="B26" s="55">
        <v>183</v>
      </c>
      <c r="C26" s="56">
        <v>189</v>
      </c>
      <c r="D26" s="6">
        <v>198</v>
      </c>
      <c r="E26" s="7">
        <v>189</v>
      </c>
      <c r="F26" s="4">
        <f t="shared" si="1"/>
        <v>-9</v>
      </c>
      <c r="G26" s="9"/>
      <c r="H26" s="9"/>
      <c r="I26" s="10">
        <f t="shared" si="5"/>
        <v>7.5</v>
      </c>
      <c r="J26" s="13">
        <f t="shared" si="2"/>
        <v>2.1</v>
      </c>
      <c r="K26" s="9">
        <v>0</v>
      </c>
      <c r="L26" s="71">
        <f t="shared" si="3"/>
        <v>9.6</v>
      </c>
      <c r="M26" s="38"/>
      <c r="N26" s="7">
        <v>0</v>
      </c>
      <c r="O26" s="25"/>
      <c r="P26" s="25"/>
      <c r="Q26" s="28">
        <v>13.5</v>
      </c>
      <c r="R26" s="31">
        <f t="shared" si="0"/>
        <v>-3.9000000000000004</v>
      </c>
      <c r="U26" s="7">
        <v>189</v>
      </c>
      <c r="V26" s="71">
        <v>9.6</v>
      </c>
      <c r="X26">
        <v>189</v>
      </c>
      <c r="Y26" s="71">
        <v>9.6</v>
      </c>
      <c r="Z26" s="103">
        <f t="shared" si="4"/>
        <v>0</v>
      </c>
      <c r="AD26">
        <f>20522-X32</f>
        <v>-143</v>
      </c>
      <c r="AE26" s="173" t="s">
        <v>68</v>
      </c>
      <c r="AF26" s="174"/>
    </row>
    <row r="27" spans="1:32" x14ac:dyDescent="0.2">
      <c r="A27" s="40" t="s">
        <v>25</v>
      </c>
      <c r="B27" s="57">
        <v>27</v>
      </c>
      <c r="C27" s="56">
        <v>25</v>
      </c>
      <c r="D27" s="15">
        <v>25</v>
      </c>
      <c r="E27" s="83">
        <v>25</v>
      </c>
      <c r="F27" s="4">
        <f t="shared" si="1"/>
        <v>0</v>
      </c>
      <c r="G27" s="9"/>
      <c r="H27" s="9"/>
      <c r="I27" s="10">
        <f t="shared" si="5"/>
        <v>0.99206349206349209</v>
      </c>
      <c r="J27" s="13">
        <f t="shared" si="2"/>
        <v>0.27777777777777779</v>
      </c>
      <c r="K27" s="9">
        <v>0</v>
      </c>
      <c r="L27" s="71">
        <f t="shared" si="3"/>
        <v>1.2698412698412698</v>
      </c>
      <c r="M27" s="38"/>
      <c r="N27" s="7">
        <v>0</v>
      </c>
      <c r="O27" s="25"/>
      <c r="P27" s="25"/>
      <c r="Q27" s="28"/>
      <c r="R27" s="31">
        <f t="shared" si="0"/>
        <v>1.2698412698412698</v>
      </c>
      <c r="U27" s="83">
        <v>25</v>
      </c>
      <c r="V27" s="71">
        <v>1.2698412698412698</v>
      </c>
      <c r="X27">
        <v>25</v>
      </c>
      <c r="Y27" s="71">
        <v>1.2698412698412698</v>
      </c>
      <c r="Z27" s="103">
        <f t="shared" si="4"/>
        <v>0</v>
      </c>
    </row>
    <row r="28" spans="1:32" x14ac:dyDescent="0.2">
      <c r="A28" s="39" t="s">
        <v>14</v>
      </c>
      <c r="B28" s="55">
        <v>1114</v>
      </c>
      <c r="C28" s="56">
        <v>1100</v>
      </c>
      <c r="D28" s="5">
        <v>1184</v>
      </c>
      <c r="E28" s="7">
        <v>1083</v>
      </c>
      <c r="F28" s="4">
        <f t="shared" si="1"/>
        <v>-101</v>
      </c>
      <c r="G28" s="9"/>
      <c r="H28" s="9"/>
      <c r="I28" s="10">
        <f t="shared" si="5"/>
        <v>42.976190476190474</v>
      </c>
      <c r="J28" s="13">
        <f t="shared" si="2"/>
        <v>12.033333333333333</v>
      </c>
      <c r="K28" s="9">
        <v>0</v>
      </c>
      <c r="L28" s="71">
        <f t="shared" si="3"/>
        <v>55.009523809523806</v>
      </c>
      <c r="M28" s="38"/>
      <c r="N28" s="7">
        <v>0</v>
      </c>
      <c r="O28" s="25"/>
      <c r="P28" s="25"/>
      <c r="Q28" s="28">
        <v>60.28</v>
      </c>
      <c r="R28" s="31">
        <f t="shared" si="0"/>
        <v>-5.2704761904761952</v>
      </c>
      <c r="U28" s="7">
        <v>1083</v>
      </c>
      <c r="V28" s="71">
        <v>55.619047619047613</v>
      </c>
      <c r="X28">
        <v>1100</v>
      </c>
      <c r="Y28" s="71">
        <v>55.873015873015873</v>
      </c>
      <c r="Z28" s="110">
        <f t="shared" si="4"/>
        <v>-0.86349206349206753</v>
      </c>
    </row>
    <row r="29" spans="1:32" x14ac:dyDescent="0.2">
      <c r="A29" s="49" t="s">
        <v>20</v>
      </c>
      <c r="B29" s="58">
        <v>935</v>
      </c>
      <c r="C29" s="56">
        <v>900</v>
      </c>
      <c r="D29" s="6">
        <v>918</v>
      </c>
      <c r="E29" s="47">
        <v>938</v>
      </c>
      <c r="F29" s="4">
        <f t="shared" si="1"/>
        <v>20</v>
      </c>
      <c r="G29" s="9"/>
      <c r="H29" s="9"/>
      <c r="I29" s="10">
        <f t="shared" si="5"/>
        <v>37.222222222222221</v>
      </c>
      <c r="J29" s="13">
        <f t="shared" si="2"/>
        <v>10.422222222222222</v>
      </c>
      <c r="K29" s="9">
        <v>0</v>
      </c>
      <c r="L29" s="71">
        <f t="shared" si="3"/>
        <v>47.644444444444446</v>
      </c>
      <c r="M29" s="38"/>
      <c r="N29" s="7">
        <v>0</v>
      </c>
      <c r="O29" s="25"/>
      <c r="P29" s="25"/>
      <c r="Q29" s="28">
        <v>50</v>
      </c>
      <c r="R29" s="78">
        <f t="shared" si="0"/>
        <v>-2.3555555555555543</v>
      </c>
      <c r="S29" s="60" t="s">
        <v>55</v>
      </c>
      <c r="U29" s="47">
        <v>938</v>
      </c>
      <c r="V29" s="71">
        <v>47.644444444444446</v>
      </c>
      <c r="X29">
        <v>938</v>
      </c>
      <c r="Y29" s="71">
        <v>47.644444444444446</v>
      </c>
      <c r="Z29" s="103">
        <f t="shared" si="4"/>
        <v>0</v>
      </c>
    </row>
    <row r="30" spans="1:32" x14ac:dyDescent="0.2">
      <c r="A30" s="102" t="s">
        <v>15</v>
      </c>
      <c r="B30" s="55">
        <v>858</v>
      </c>
      <c r="C30" s="56">
        <v>827</v>
      </c>
      <c r="D30" s="5">
        <v>867</v>
      </c>
      <c r="E30" s="104">
        <v>845</v>
      </c>
      <c r="F30" s="4">
        <f t="shared" si="1"/>
        <v>-22</v>
      </c>
      <c r="G30" s="9"/>
      <c r="H30" s="9"/>
      <c r="I30" s="10">
        <f t="shared" si="5"/>
        <v>33.531746031746032</v>
      </c>
      <c r="J30" s="13">
        <f t="shared" si="2"/>
        <v>9.3888888888888893</v>
      </c>
      <c r="K30" s="9">
        <v>0</v>
      </c>
      <c r="L30" s="71">
        <f t="shared" si="3"/>
        <v>42.920634920634924</v>
      </c>
      <c r="M30" s="38"/>
      <c r="N30" s="7">
        <v>1</v>
      </c>
      <c r="O30" s="25"/>
      <c r="P30" s="25"/>
      <c r="Q30" s="28">
        <v>44.58</v>
      </c>
      <c r="R30" s="31">
        <f t="shared" si="0"/>
        <v>-1.6593650793650738</v>
      </c>
      <c r="U30" s="104">
        <v>845</v>
      </c>
      <c r="V30" s="101">
        <v>43.17460317460317</v>
      </c>
      <c r="X30">
        <v>827</v>
      </c>
      <c r="Y30" s="101">
        <v>42.006349206349206</v>
      </c>
      <c r="Z30" s="109">
        <f t="shared" si="4"/>
        <v>0.91428571428571814</v>
      </c>
    </row>
    <row r="31" spans="1:32" x14ac:dyDescent="0.2">
      <c r="A31" s="102" t="s">
        <v>16</v>
      </c>
      <c r="B31" s="55">
        <v>891</v>
      </c>
      <c r="C31" s="56">
        <v>785</v>
      </c>
      <c r="D31" s="5">
        <v>851</v>
      </c>
      <c r="E31" s="106">
        <v>775</v>
      </c>
      <c r="F31" s="4">
        <f t="shared" si="1"/>
        <v>-76</v>
      </c>
      <c r="G31" s="9"/>
      <c r="H31" s="9"/>
      <c r="I31" s="10">
        <f t="shared" si="5"/>
        <v>30.753968253968253</v>
      </c>
      <c r="J31" s="13">
        <f t="shared" si="2"/>
        <v>8.6111111111111107</v>
      </c>
      <c r="K31" s="9">
        <v>0</v>
      </c>
      <c r="L31" s="71">
        <f t="shared" si="3"/>
        <v>39.365079365079367</v>
      </c>
      <c r="M31" s="38"/>
      <c r="N31" s="7">
        <v>3</v>
      </c>
      <c r="O31" s="25"/>
      <c r="P31" s="25"/>
      <c r="Q31" s="28">
        <v>43</v>
      </c>
      <c r="R31" s="78">
        <f t="shared" si="0"/>
        <v>-3.6349206349206327</v>
      </c>
      <c r="S31" s="60" t="s">
        <v>55</v>
      </c>
      <c r="U31" s="106">
        <v>775</v>
      </c>
      <c r="V31" s="101">
        <v>40.634920634920633</v>
      </c>
      <c r="X31">
        <v>825</v>
      </c>
      <c r="Y31" s="101">
        <v>41.904761904761905</v>
      </c>
      <c r="Z31" s="110">
        <f t="shared" si="4"/>
        <v>-2.5396825396825378</v>
      </c>
      <c r="AA31">
        <v>-1</v>
      </c>
      <c r="AC31" s="103">
        <f>Z3+Z14+Z17+Z25+Z30+Z31+Z32</f>
        <v>5.5365079365079737</v>
      </c>
    </row>
    <row r="32" spans="1:32" ht="15.75" x14ac:dyDescent="0.2">
      <c r="A32" s="40" t="s">
        <v>30</v>
      </c>
      <c r="B32" s="57">
        <f>SUM(B3:B31)</f>
        <v>20863</v>
      </c>
      <c r="C32" s="59">
        <f>SUM(C3:C31)</f>
        <v>20522</v>
      </c>
      <c r="D32" s="51">
        <f>SUM(D3:D31)</f>
        <v>21152</v>
      </c>
      <c r="E32" s="48">
        <f>SUM(E3:E31)</f>
        <v>20749</v>
      </c>
      <c r="F32" s="77">
        <f t="shared" si="1"/>
        <v>-403</v>
      </c>
      <c r="G32" s="9"/>
      <c r="H32" s="9"/>
      <c r="I32" s="10">
        <f t="shared" si="5"/>
        <v>823.3730158730159</v>
      </c>
      <c r="J32" s="13">
        <f t="shared" si="2"/>
        <v>230.54444444444445</v>
      </c>
      <c r="K32" s="9">
        <v>0</v>
      </c>
      <c r="L32" s="71">
        <f t="shared" si="3"/>
        <v>1053.9174603174604</v>
      </c>
      <c r="M32" s="38"/>
      <c r="N32" s="7">
        <f>SUM(N3:N31)</f>
        <v>28</v>
      </c>
      <c r="O32" s="25"/>
      <c r="P32" s="25"/>
      <c r="Q32" s="28">
        <f>SUM(Q3:Q31)</f>
        <v>1107.08</v>
      </c>
      <c r="R32" s="31">
        <f t="shared" si="0"/>
        <v>-53.162539682539546</v>
      </c>
      <c r="U32" s="107">
        <f>SUM(U3:U31)</f>
        <v>20749</v>
      </c>
      <c r="V32" s="71">
        <v>1053.9174603174604</v>
      </c>
      <c r="X32">
        <v>20665</v>
      </c>
      <c r="Y32" s="71">
        <v>1049.6507936507937</v>
      </c>
      <c r="Z32" s="108">
        <f>SUM(Z3:Z31)</f>
        <v>4.2666666666666941</v>
      </c>
      <c r="AA32">
        <f>SUM(AA3:AA31)</f>
        <v>0</v>
      </c>
    </row>
    <row r="33" spans="1:41" ht="26.25" x14ac:dyDescent="0.2">
      <c r="A33" s="164" t="s">
        <v>43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/>
      <c r="V33"/>
      <c r="Y33"/>
    </row>
    <row r="34" spans="1:41" s="23" customFormat="1" ht="71.25" x14ac:dyDescent="0.2">
      <c r="A34" s="41" t="s">
        <v>0</v>
      </c>
      <c r="B34" s="53" t="s">
        <v>51</v>
      </c>
      <c r="C34" s="54" t="s">
        <v>54</v>
      </c>
      <c r="D34" s="16" t="s">
        <v>31</v>
      </c>
      <c r="E34" s="34" t="s">
        <v>40</v>
      </c>
      <c r="F34" s="33" t="s">
        <v>32</v>
      </c>
      <c r="G34" s="33" t="s">
        <v>34</v>
      </c>
      <c r="H34" s="33" t="s">
        <v>35</v>
      </c>
      <c r="I34" s="33" t="s">
        <v>36</v>
      </c>
      <c r="J34" s="33" t="s">
        <v>37</v>
      </c>
      <c r="K34" s="33" t="s">
        <v>33</v>
      </c>
      <c r="L34" s="72" t="s">
        <v>45</v>
      </c>
      <c r="M34" s="75" t="s">
        <v>48</v>
      </c>
      <c r="N34" s="67" t="s">
        <v>41</v>
      </c>
      <c r="O34" s="16" t="s">
        <v>42</v>
      </c>
      <c r="P34" s="65" t="s">
        <v>49</v>
      </c>
      <c r="Q34" s="67" t="s">
        <v>50</v>
      </c>
      <c r="R34" s="30" t="s">
        <v>47</v>
      </c>
      <c r="S34" s="62" t="s">
        <v>46</v>
      </c>
      <c r="U34" s="34" t="s">
        <v>40</v>
      </c>
      <c r="V34" s="72" t="s">
        <v>45</v>
      </c>
      <c r="X34" s="23" t="s">
        <v>40</v>
      </c>
      <c r="Y34" s="72" t="s">
        <v>45</v>
      </c>
    </row>
    <row r="35" spans="1:41" x14ac:dyDescent="0.2">
      <c r="A35" s="42" t="s">
        <v>1</v>
      </c>
      <c r="B35" s="43">
        <f t="shared" ref="B35:E36" si="6">B3</f>
        <v>1136</v>
      </c>
      <c r="C35" s="43">
        <f t="shared" si="6"/>
        <v>995</v>
      </c>
      <c r="D35" s="1">
        <f t="shared" si="6"/>
        <v>985</v>
      </c>
      <c r="E35" s="35">
        <f t="shared" si="6"/>
        <v>1133</v>
      </c>
      <c r="F35" s="4">
        <f t="shared" ref="F35:F40" si="7">E35-D35</f>
        <v>148</v>
      </c>
      <c r="G35" s="1"/>
      <c r="H35" s="1"/>
      <c r="I35" s="10">
        <v>39.484126984126981</v>
      </c>
      <c r="J35" s="36">
        <v>17</v>
      </c>
      <c r="K35" s="1">
        <v>0</v>
      </c>
      <c r="L35" s="71">
        <f>N35+O35</f>
        <v>63.549206349206351</v>
      </c>
      <c r="M35" s="76">
        <f>L35-3</f>
        <v>60.549206349206351</v>
      </c>
      <c r="N35" s="66">
        <f>L3</f>
        <v>57.549206349206351</v>
      </c>
      <c r="O35" s="7">
        <v>6</v>
      </c>
      <c r="P35" s="15">
        <v>3</v>
      </c>
      <c r="Q35" s="15">
        <v>3</v>
      </c>
      <c r="R35" s="71">
        <f>L35-S35</f>
        <v>5.5492063492063508</v>
      </c>
      <c r="S35" s="63">
        <v>58</v>
      </c>
      <c r="U35" s="35">
        <f t="shared" ref="U35" si="8">U3</f>
        <v>1133</v>
      </c>
      <c r="V35" s="71">
        <v>64.1079365079365</v>
      </c>
      <c r="X35">
        <v>1047</v>
      </c>
      <c r="Y35" s="71">
        <v>59.180952380952384</v>
      </c>
    </row>
    <row r="36" spans="1:41" x14ac:dyDescent="0.2">
      <c r="A36" s="42" t="s">
        <v>2</v>
      </c>
      <c r="B36" s="43">
        <f t="shared" si="6"/>
        <v>925</v>
      </c>
      <c r="C36" s="43">
        <f t="shared" si="6"/>
        <v>912</v>
      </c>
      <c r="D36" s="1">
        <f t="shared" si="6"/>
        <v>909</v>
      </c>
      <c r="E36" s="35">
        <f t="shared" si="6"/>
        <v>910</v>
      </c>
      <c r="F36" s="4">
        <f t="shared" si="7"/>
        <v>1</v>
      </c>
      <c r="G36" s="1"/>
      <c r="H36" s="1"/>
      <c r="I36" s="10">
        <v>36.19047619047619</v>
      </c>
      <c r="J36" s="36">
        <v>15</v>
      </c>
      <c r="K36" s="1">
        <v>0</v>
      </c>
      <c r="L36" s="71">
        <f t="shared" ref="L36:L40" si="9">N36+O36</f>
        <v>51.222222222222229</v>
      </c>
      <c r="M36" s="76">
        <f>L36-2.5</f>
        <v>48.722222222222229</v>
      </c>
      <c r="N36" s="66">
        <f>L4</f>
        <v>46.222222222222229</v>
      </c>
      <c r="O36" s="7">
        <v>5</v>
      </c>
      <c r="P36" s="15">
        <v>2.5</v>
      </c>
      <c r="Q36" s="15">
        <v>2.5</v>
      </c>
      <c r="R36" s="71">
        <f>L36-S36</f>
        <v>-1.7777777777777715</v>
      </c>
      <c r="S36" s="63">
        <v>53</v>
      </c>
      <c r="U36" s="35">
        <f t="shared" ref="U36" si="10">U4</f>
        <v>910</v>
      </c>
      <c r="V36" s="71">
        <v>51.323809523809523</v>
      </c>
      <c r="X36">
        <v>912</v>
      </c>
      <c r="Y36" s="71">
        <v>51.323809523809523</v>
      </c>
    </row>
    <row r="37" spans="1:41" x14ac:dyDescent="0.2">
      <c r="A37" s="42" t="s">
        <v>6</v>
      </c>
      <c r="B37" s="43">
        <f t="shared" ref="B37:E38" si="11">B13</f>
        <v>807</v>
      </c>
      <c r="C37" s="43">
        <f t="shared" si="11"/>
        <v>815</v>
      </c>
      <c r="D37" s="1">
        <f t="shared" si="11"/>
        <v>885</v>
      </c>
      <c r="E37" s="35">
        <f t="shared" si="11"/>
        <v>775</v>
      </c>
      <c r="F37" s="4">
        <f t="shared" si="7"/>
        <v>-110</v>
      </c>
      <c r="G37" s="1">
        <v>500</v>
      </c>
      <c r="H37" s="1">
        <v>430</v>
      </c>
      <c r="I37" s="10">
        <v>32.341269841269842</v>
      </c>
      <c r="J37" s="36">
        <v>14</v>
      </c>
      <c r="K37" s="1">
        <v>6</v>
      </c>
      <c r="L37" s="71">
        <f t="shared" si="9"/>
        <v>50.337301587301589</v>
      </c>
      <c r="M37" s="76">
        <f>L37-2.5</f>
        <v>47.837301587301589</v>
      </c>
      <c r="N37" s="66">
        <f>L13</f>
        <v>45.337301587301589</v>
      </c>
      <c r="O37" s="7">
        <v>5</v>
      </c>
      <c r="P37" s="15">
        <v>2.5</v>
      </c>
      <c r="Q37" s="15">
        <v>2.5</v>
      </c>
      <c r="R37" s="71">
        <f t="shared" ref="R37:R40" si="12">L37-S37</f>
        <v>-3.6626984126984112</v>
      </c>
      <c r="S37" s="63">
        <v>54</v>
      </c>
      <c r="U37" s="35">
        <f t="shared" ref="U37" si="13">U13</f>
        <v>775</v>
      </c>
      <c r="V37" s="71">
        <v>52.36904761904762</v>
      </c>
      <c r="X37">
        <v>815</v>
      </c>
      <c r="Y37" s="71">
        <v>52.36904761904762</v>
      </c>
    </row>
    <row r="38" spans="1:41" x14ac:dyDescent="0.2">
      <c r="A38" s="42" t="s">
        <v>7</v>
      </c>
      <c r="B38" s="43">
        <f t="shared" si="11"/>
        <v>791</v>
      </c>
      <c r="C38" s="43">
        <f t="shared" si="11"/>
        <v>700</v>
      </c>
      <c r="D38" s="1">
        <f t="shared" si="11"/>
        <v>773</v>
      </c>
      <c r="E38" s="35">
        <f t="shared" si="11"/>
        <v>750</v>
      </c>
      <c r="F38" s="4">
        <f t="shared" si="7"/>
        <v>-23</v>
      </c>
      <c r="G38" s="1"/>
      <c r="H38" s="1"/>
      <c r="I38" s="10">
        <v>27.777777777777779</v>
      </c>
      <c r="J38" s="36">
        <v>12</v>
      </c>
      <c r="K38" s="1">
        <v>0</v>
      </c>
      <c r="L38" s="71">
        <f t="shared" si="9"/>
        <v>42.095238095238095</v>
      </c>
      <c r="M38" s="76">
        <f>L38-2</f>
        <v>40.095238095238095</v>
      </c>
      <c r="N38" s="66">
        <f>L14</f>
        <v>38.095238095238095</v>
      </c>
      <c r="O38" s="7">
        <v>4</v>
      </c>
      <c r="P38" s="15">
        <v>2</v>
      </c>
      <c r="Q38" s="15">
        <v>2</v>
      </c>
      <c r="R38" s="71">
        <f t="shared" si="12"/>
        <v>-2.9047619047619051</v>
      </c>
      <c r="S38" s="63">
        <v>45</v>
      </c>
      <c r="U38" s="35">
        <f t="shared" ref="U38" si="14">U14</f>
        <v>750</v>
      </c>
      <c r="V38" s="71">
        <v>42.095238095238095</v>
      </c>
      <c r="X38">
        <v>700</v>
      </c>
      <c r="Y38" s="71">
        <v>39.555555555555557</v>
      </c>
    </row>
    <row r="39" spans="1:41" x14ac:dyDescent="0.2">
      <c r="A39" s="42" t="s">
        <v>12</v>
      </c>
      <c r="B39" s="43">
        <f>B23</f>
        <v>1156</v>
      </c>
      <c r="C39" s="43">
        <f>C23</f>
        <v>1085</v>
      </c>
      <c r="D39" s="1">
        <f>D23</f>
        <v>1072</v>
      </c>
      <c r="E39" s="35">
        <f>E23</f>
        <v>1160</v>
      </c>
      <c r="F39" s="4">
        <f t="shared" si="7"/>
        <v>88</v>
      </c>
      <c r="G39" s="1"/>
      <c r="H39" s="1"/>
      <c r="I39" s="10">
        <v>43.055555555555557</v>
      </c>
      <c r="J39" s="36">
        <v>18</v>
      </c>
      <c r="K39" s="1">
        <v>0</v>
      </c>
      <c r="L39" s="71">
        <f t="shared" si="9"/>
        <v>64.920634920634924</v>
      </c>
      <c r="M39" s="76">
        <f>L39-3</f>
        <v>61.920634920634924</v>
      </c>
      <c r="N39" s="66">
        <f>L23</f>
        <v>58.920634920634924</v>
      </c>
      <c r="O39" s="7">
        <v>6</v>
      </c>
      <c r="P39" s="15">
        <v>3</v>
      </c>
      <c r="Q39" s="15">
        <v>3</v>
      </c>
      <c r="R39" s="71">
        <f t="shared" si="12"/>
        <v>2.9206349206349245</v>
      </c>
      <c r="S39" s="63">
        <v>62</v>
      </c>
      <c r="U39" s="35">
        <f>U23</f>
        <v>1160</v>
      </c>
      <c r="V39" s="71">
        <v>62.990476190476194</v>
      </c>
      <c r="X39">
        <v>1122</v>
      </c>
      <c r="Y39" s="71">
        <v>62.990476190476194</v>
      </c>
    </row>
    <row r="40" spans="1:41" x14ac:dyDescent="0.2">
      <c r="A40" s="42" t="s">
        <v>16</v>
      </c>
      <c r="B40" s="43">
        <f>B31</f>
        <v>891</v>
      </c>
      <c r="C40" s="43">
        <f>C31</f>
        <v>785</v>
      </c>
      <c r="D40" s="1">
        <f>D31</f>
        <v>851</v>
      </c>
      <c r="E40" s="35">
        <f>E31</f>
        <v>775</v>
      </c>
      <c r="F40" s="4">
        <f t="shared" si="7"/>
        <v>-76</v>
      </c>
      <c r="G40" s="1"/>
      <c r="H40" s="1"/>
      <c r="I40" s="10">
        <v>31.150793650793652</v>
      </c>
      <c r="J40" s="36">
        <v>13</v>
      </c>
      <c r="K40" s="1">
        <v>0</v>
      </c>
      <c r="L40" s="71">
        <f t="shared" si="9"/>
        <v>43.365079365079367</v>
      </c>
      <c r="M40" s="76">
        <f>L40-2</f>
        <v>41.365079365079367</v>
      </c>
      <c r="N40" s="66">
        <f>L31</f>
        <v>39.365079365079367</v>
      </c>
      <c r="O40" s="7">
        <v>4</v>
      </c>
      <c r="P40" s="15">
        <v>2</v>
      </c>
      <c r="Q40" s="15">
        <v>2</v>
      </c>
      <c r="R40" s="71">
        <f t="shared" si="12"/>
        <v>-5.6349206349206327</v>
      </c>
      <c r="S40" s="63">
        <v>49</v>
      </c>
      <c r="U40" s="35">
        <f>U31</f>
        <v>775</v>
      </c>
      <c r="V40" s="71">
        <v>44.634920634920633</v>
      </c>
      <c r="X40">
        <v>825</v>
      </c>
      <c r="Y40" s="71">
        <v>45.904761904761905</v>
      </c>
    </row>
    <row r="41" spans="1:41" x14ac:dyDescent="0.2">
      <c r="Q41" s="32"/>
      <c r="R41" s="68"/>
      <c r="S41" s="64"/>
      <c r="T41" s="12"/>
      <c r="W41" s="12"/>
      <c r="X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 x14ac:dyDescent="0.2">
      <c r="Q42" s="32"/>
      <c r="R42" s="68"/>
      <c r="S42" s="64"/>
      <c r="T42" s="12"/>
      <c r="W42" s="12"/>
      <c r="X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Q43" s="32"/>
      <c r="R43" s="68"/>
      <c r="S43" s="64"/>
      <c r="T43" s="12"/>
      <c r="W43" s="12"/>
      <c r="X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</row>
    <row r="44" spans="1:41" x14ac:dyDescent="0.2">
      <c r="Q44" s="32"/>
      <c r="R44" s="68"/>
      <c r="S44" s="64"/>
      <c r="T44" s="12"/>
      <c r="W44" s="12"/>
      <c r="X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1:41" x14ac:dyDescent="0.2">
      <c r="Q45" s="32"/>
      <c r="R45" s="68"/>
      <c r="S45" s="64"/>
      <c r="T45" s="12"/>
      <c r="W45" s="12"/>
      <c r="X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</row>
    <row r="46" spans="1:41" x14ac:dyDescent="0.2">
      <c r="Q46" s="32"/>
      <c r="R46" s="68"/>
      <c r="S46" s="64"/>
      <c r="T46" s="12"/>
      <c r="W46" s="12"/>
      <c r="X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</row>
    <row r="47" spans="1:41" x14ac:dyDescent="0.2">
      <c r="Q47" s="32"/>
      <c r="R47" s="68"/>
      <c r="S47" s="64"/>
      <c r="T47" s="12"/>
      <c r="W47" s="12"/>
      <c r="X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</row>
    <row r="48" spans="1:41" x14ac:dyDescent="0.2">
      <c r="Q48" s="32"/>
      <c r="R48" s="68"/>
      <c r="S48" s="64"/>
      <c r="T48" s="12"/>
      <c r="W48" s="12"/>
      <c r="X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</row>
    <row r="49" spans="12:41" customFormat="1" x14ac:dyDescent="0.2">
      <c r="L49" s="74"/>
      <c r="Q49" s="32"/>
      <c r="R49" s="68"/>
      <c r="S49" s="64"/>
      <c r="T49" s="12"/>
      <c r="V49" s="74"/>
      <c r="W49" s="12"/>
      <c r="X49" s="12"/>
      <c r="Y49" s="74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</row>
    <row r="50" spans="12:41" customFormat="1" x14ac:dyDescent="0.2">
      <c r="L50" s="74"/>
      <c r="Q50" s="32"/>
      <c r="R50" s="68"/>
      <c r="S50" s="64"/>
      <c r="T50" s="12"/>
      <c r="V50" s="74"/>
      <c r="W50" s="12"/>
      <c r="X50" s="12"/>
      <c r="Y50" s="74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</row>
    <row r="51" spans="12:41" customFormat="1" x14ac:dyDescent="0.2">
      <c r="L51" s="74"/>
      <c r="Q51" s="32"/>
      <c r="R51" s="68"/>
      <c r="S51" s="64"/>
      <c r="T51" s="12"/>
      <c r="V51" s="74"/>
      <c r="W51" s="12"/>
      <c r="X51" s="12"/>
      <c r="Y51" s="74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</row>
    <row r="52" spans="12:41" customFormat="1" x14ac:dyDescent="0.2">
      <c r="L52" s="74"/>
      <c r="Q52" s="32"/>
      <c r="R52" s="68"/>
      <c r="S52" s="64"/>
      <c r="T52" s="12"/>
      <c r="V52" s="74"/>
      <c r="W52" s="12"/>
      <c r="X52" s="12"/>
      <c r="Y52" s="74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</row>
    <row r="53" spans="12:41" customFormat="1" x14ac:dyDescent="0.2">
      <c r="L53" s="74"/>
      <c r="Q53" s="32"/>
      <c r="R53" s="68"/>
      <c r="S53" s="64"/>
      <c r="T53" s="12"/>
      <c r="V53" s="74"/>
      <c r="W53" s="12"/>
      <c r="X53" s="12"/>
      <c r="Y53" s="74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2:41" customFormat="1" x14ac:dyDescent="0.2">
      <c r="L54" s="74"/>
      <c r="Q54" s="32"/>
      <c r="R54" s="68"/>
      <c r="S54" s="64"/>
      <c r="T54" s="12"/>
      <c r="V54" s="74"/>
      <c r="W54" s="12"/>
      <c r="X54" s="12"/>
      <c r="Y54" s="74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</row>
    <row r="55" spans="12:41" customFormat="1" x14ac:dyDescent="0.2">
      <c r="L55" s="74"/>
      <c r="Q55" s="32"/>
      <c r="R55" s="68"/>
      <c r="S55" s="64"/>
      <c r="T55" s="12"/>
      <c r="V55" s="74"/>
      <c r="W55" s="12"/>
      <c r="X55" s="12"/>
      <c r="Y55" s="74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</row>
    <row r="56" spans="12:41" customFormat="1" x14ac:dyDescent="0.2">
      <c r="L56" s="74"/>
      <c r="Q56" s="32"/>
      <c r="R56" s="68"/>
      <c r="S56" s="64"/>
      <c r="T56" s="12"/>
      <c r="V56" s="74"/>
      <c r="W56" s="12"/>
      <c r="X56" s="12"/>
      <c r="Y56" s="74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</row>
    <row r="57" spans="12:41" customFormat="1" x14ac:dyDescent="0.2">
      <c r="L57" s="74"/>
      <c r="Q57" s="32"/>
      <c r="R57" s="68"/>
      <c r="S57" s="64"/>
      <c r="T57" s="12"/>
      <c r="V57" s="74"/>
      <c r="W57" s="12"/>
      <c r="X57" s="12"/>
      <c r="Y57" s="74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</row>
    <row r="58" spans="12:41" customFormat="1" x14ac:dyDescent="0.2">
      <c r="L58" s="74"/>
      <c r="Q58" s="32"/>
      <c r="R58" s="68"/>
      <c r="S58" s="64"/>
      <c r="T58" s="12"/>
      <c r="V58" s="74"/>
      <c r="W58" s="12"/>
      <c r="X58" s="12"/>
      <c r="Y58" s="74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</row>
    <row r="59" spans="12:41" customFormat="1" x14ac:dyDescent="0.2">
      <c r="L59" s="74"/>
      <c r="Q59" s="32"/>
      <c r="R59" s="68"/>
      <c r="S59" s="64"/>
      <c r="T59" s="12"/>
      <c r="V59" s="74"/>
      <c r="W59" s="12"/>
      <c r="X59" s="12"/>
      <c r="Y59" s="74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</row>
    <row r="60" spans="12:41" customFormat="1" x14ac:dyDescent="0.2">
      <c r="L60" s="74"/>
      <c r="Q60" s="32"/>
      <c r="R60" s="68"/>
      <c r="S60" s="64"/>
      <c r="T60" s="12"/>
      <c r="V60" s="74"/>
      <c r="W60" s="12"/>
      <c r="X60" s="12"/>
      <c r="Y60" s="74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</row>
    <row r="61" spans="12:41" customFormat="1" x14ac:dyDescent="0.2">
      <c r="L61" s="74"/>
      <c r="Q61" s="32"/>
      <c r="R61" s="68"/>
      <c r="S61" s="64"/>
      <c r="T61" s="12"/>
      <c r="V61" s="74"/>
      <c r="W61" s="12"/>
      <c r="X61" s="12"/>
      <c r="Y61" s="74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</row>
    <row r="62" spans="12:41" customFormat="1" x14ac:dyDescent="0.2">
      <c r="L62" s="74"/>
      <c r="Q62" s="32"/>
      <c r="R62" s="68"/>
      <c r="S62" s="64"/>
      <c r="T62" s="12"/>
      <c r="V62" s="74"/>
      <c r="W62" s="12"/>
      <c r="X62" s="12"/>
      <c r="Y62" s="74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</row>
    <row r="63" spans="12:41" customFormat="1" x14ac:dyDescent="0.2">
      <c r="L63" s="74"/>
      <c r="Q63" s="32"/>
      <c r="R63" s="68"/>
      <c r="S63" s="64"/>
      <c r="T63" s="12"/>
      <c r="V63" s="74"/>
      <c r="W63" s="12"/>
      <c r="X63" s="12"/>
      <c r="Y63" s="74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</row>
    <row r="64" spans="12:41" customFormat="1" x14ac:dyDescent="0.2">
      <c r="L64" s="74"/>
      <c r="Q64" s="32"/>
      <c r="R64" s="68"/>
      <c r="S64" s="64"/>
      <c r="T64" s="12"/>
      <c r="V64" s="74"/>
      <c r="W64" s="12"/>
      <c r="X64" s="12"/>
      <c r="Y64" s="74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2:41" customFormat="1" x14ac:dyDescent="0.2">
      <c r="L65" s="74"/>
      <c r="Q65" s="32"/>
      <c r="R65" s="68"/>
      <c r="S65" s="64"/>
      <c r="T65" s="12"/>
      <c r="V65" s="74"/>
      <c r="W65" s="12"/>
      <c r="X65" s="12"/>
      <c r="Y65" s="74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</row>
    <row r="66" spans="12:41" customFormat="1" x14ac:dyDescent="0.2">
      <c r="L66" s="74"/>
      <c r="Q66" s="32"/>
      <c r="R66" s="68"/>
      <c r="S66" s="64"/>
      <c r="T66" s="12"/>
      <c r="V66" s="74"/>
      <c r="W66" s="12"/>
      <c r="X66" s="12"/>
      <c r="Y66" s="74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</row>
    <row r="67" spans="12:41" customFormat="1" x14ac:dyDescent="0.2">
      <c r="L67" s="74"/>
      <c r="Q67" s="32"/>
      <c r="R67" s="68"/>
      <c r="S67" s="64"/>
      <c r="T67" s="12"/>
      <c r="V67" s="74"/>
      <c r="W67" s="12"/>
      <c r="X67" s="12"/>
      <c r="Y67" s="74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</row>
    <row r="68" spans="12:41" customFormat="1" x14ac:dyDescent="0.2">
      <c r="L68" s="74"/>
      <c r="Q68" s="32"/>
      <c r="R68" s="68"/>
      <c r="S68" s="64"/>
      <c r="T68" s="12"/>
      <c r="V68" s="74"/>
      <c r="W68" s="12"/>
      <c r="X68" s="12"/>
      <c r="Y68" s="74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</row>
    <row r="69" spans="12:41" customFormat="1" x14ac:dyDescent="0.2">
      <c r="L69" s="74"/>
      <c r="Q69" s="32"/>
      <c r="R69" s="68"/>
      <c r="S69" s="64"/>
      <c r="T69" s="12"/>
      <c r="V69" s="74"/>
      <c r="W69" s="12"/>
      <c r="X69" s="12"/>
      <c r="Y69" s="74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</row>
    <row r="70" spans="12:41" customFormat="1" x14ac:dyDescent="0.2">
      <c r="L70" s="74"/>
      <c r="Q70" s="32"/>
      <c r="R70" s="68"/>
      <c r="S70" s="64"/>
      <c r="T70" s="12"/>
      <c r="V70" s="74"/>
      <c r="W70" s="12"/>
      <c r="X70" s="12"/>
      <c r="Y70" s="74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</row>
    <row r="71" spans="12:41" customFormat="1" x14ac:dyDescent="0.2">
      <c r="L71" s="74"/>
      <c r="Q71" s="32"/>
      <c r="R71" s="68"/>
      <c r="S71" s="64"/>
      <c r="T71" s="12"/>
      <c r="V71" s="74"/>
      <c r="W71" s="12"/>
      <c r="X71" s="12"/>
      <c r="Y71" s="74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</row>
    <row r="72" spans="12:41" customFormat="1" x14ac:dyDescent="0.2">
      <c r="L72" s="74"/>
      <c r="Q72" s="32"/>
      <c r="R72" s="68"/>
      <c r="S72" s="64"/>
      <c r="T72" s="12"/>
      <c r="V72" s="74"/>
      <c r="W72" s="12"/>
      <c r="X72" s="12"/>
      <c r="Y72" s="74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</row>
    <row r="73" spans="12:41" customFormat="1" x14ac:dyDescent="0.2">
      <c r="L73" s="74"/>
      <c r="Q73" s="32"/>
      <c r="R73" s="68"/>
      <c r="S73" s="64"/>
      <c r="T73" s="12"/>
      <c r="V73" s="74"/>
      <c r="W73" s="12"/>
      <c r="X73" s="12"/>
      <c r="Y73" s="74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</row>
    <row r="74" spans="12:41" customFormat="1" x14ac:dyDescent="0.2">
      <c r="L74" s="74"/>
      <c r="Q74" s="32"/>
      <c r="R74" s="68"/>
      <c r="S74" s="64"/>
      <c r="T74" s="12"/>
      <c r="V74" s="74"/>
      <c r="W74" s="12"/>
      <c r="X74" s="12"/>
      <c r="Y74" s="74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</row>
    <row r="75" spans="12:41" customFormat="1" x14ac:dyDescent="0.2">
      <c r="L75" s="74"/>
      <c r="Q75" s="32"/>
      <c r="R75" s="68"/>
      <c r="S75" s="64"/>
      <c r="T75" s="12"/>
      <c r="V75" s="74"/>
      <c r="W75" s="12"/>
      <c r="X75" s="12"/>
      <c r="Y75" s="74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2:41" customFormat="1" x14ac:dyDescent="0.2">
      <c r="L76" s="74"/>
      <c r="Q76" s="32"/>
      <c r="R76" s="68"/>
      <c r="S76" s="64"/>
      <c r="T76" s="12"/>
      <c r="V76" s="74"/>
      <c r="W76" s="12"/>
      <c r="X76" s="12"/>
      <c r="Y76" s="74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</row>
    <row r="77" spans="12:41" customFormat="1" x14ac:dyDescent="0.2">
      <c r="L77" s="74"/>
      <c r="Q77" s="32"/>
      <c r="R77" s="68"/>
      <c r="S77" s="64"/>
      <c r="T77" s="12"/>
      <c r="V77" s="74"/>
      <c r="W77" s="12"/>
      <c r="X77" s="12"/>
      <c r="Y77" s="74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12:41" customFormat="1" x14ac:dyDescent="0.2">
      <c r="L78" s="74"/>
      <c r="Q78" s="32"/>
      <c r="R78" s="68"/>
      <c r="S78" s="64"/>
      <c r="T78" s="12"/>
      <c r="V78" s="74"/>
      <c r="W78" s="12"/>
      <c r="X78" s="12"/>
      <c r="Y78" s="74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</row>
    <row r="79" spans="12:41" customFormat="1" x14ac:dyDescent="0.2">
      <c r="L79" s="74"/>
      <c r="Q79" s="32"/>
      <c r="R79" s="68"/>
      <c r="S79" s="64"/>
      <c r="T79" s="12"/>
      <c r="V79" s="74"/>
      <c r="W79" s="12"/>
      <c r="X79" s="12"/>
      <c r="Y79" s="74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</row>
    <row r="80" spans="12:41" customFormat="1" x14ac:dyDescent="0.2">
      <c r="L80" s="74"/>
      <c r="Q80" s="32"/>
      <c r="R80" s="68"/>
      <c r="S80" s="64"/>
      <c r="T80" s="12"/>
      <c r="V80" s="74"/>
      <c r="W80" s="12"/>
      <c r="X80" s="12"/>
      <c r="Y80" s="74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</row>
    <row r="81" spans="12:41" customFormat="1" x14ac:dyDescent="0.2">
      <c r="L81" s="74"/>
      <c r="Q81" s="32"/>
      <c r="R81" s="68"/>
      <c r="S81" s="64"/>
      <c r="T81" s="12"/>
      <c r="V81" s="74"/>
      <c r="W81" s="12"/>
      <c r="X81" s="12"/>
      <c r="Y81" s="74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</row>
    <row r="82" spans="12:41" customFormat="1" x14ac:dyDescent="0.2">
      <c r="L82" s="74"/>
      <c r="Q82" s="32"/>
      <c r="R82" s="68"/>
      <c r="S82" s="64"/>
      <c r="T82" s="12"/>
      <c r="V82" s="74"/>
      <c r="W82" s="12"/>
      <c r="X82" s="12"/>
      <c r="Y82" s="74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</row>
    <row r="83" spans="12:41" customFormat="1" x14ac:dyDescent="0.2">
      <c r="L83" s="74"/>
      <c r="Q83" s="32"/>
      <c r="R83" s="68"/>
      <c r="S83" s="64"/>
      <c r="T83" s="12"/>
      <c r="V83" s="74"/>
      <c r="W83" s="12"/>
      <c r="X83" s="12"/>
      <c r="Y83" s="74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</row>
    <row r="84" spans="12:41" customFormat="1" x14ac:dyDescent="0.2">
      <c r="L84" s="74"/>
      <c r="Q84" s="32"/>
      <c r="R84" s="68"/>
      <c r="S84" s="64"/>
      <c r="T84" s="12"/>
      <c r="V84" s="74"/>
      <c r="W84" s="12"/>
      <c r="X84" s="12"/>
      <c r="Y84" s="74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</row>
    <row r="85" spans="12:41" customFormat="1" x14ac:dyDescent="0.2">
      <c r="L85" s="74"/>
      <c r="Q85" s="32"/>
      <c r="R85" s="68"/>
      <c r="S85" s="64"/>
      <c r="T85" s="12"/>
      <c r="V85" s="74"/>
      <c r="W85" s="12"/>
      <c r="X85" s="12"/>
      <c r="Y85" s="74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</row>
    <row r="86" spans="12:41" customFormat="1" x14ac:dyDescent="0.2">
      <c r="L86" s="74"/>
      <c r="Q86" s="32"/>
      <c r="R86" s="68"/>
      <c r="S86" s="64"/>
      <c r="T86" s="12"/>
      <c r="V86" s="74"/>
      <c r="W86" s="12"/>
      <c r="X86" s="12"/>
      <c r="Y86" s="74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2:41" customFormat="1" x14ac:dyDescent="0.2">
      <c r="L87" s="74"/>
      <c r="Q87" s="32"/>
      <c r="R87" s="68"/>
      <c r="S87" s="64"/>
      <c r="T87" s="12"/>
      <c r="V87" s="74"/>
      <c r="W87" s="12"/>
      <c r="X87" s="12"/>
      <c r="Y87" s="74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</row>
    <row r="88" spans="12:41" customFormat="1" x14ac:dyDescent="0.2">
      <c r="L88" s="74"/>
      <c r="Q88" s="32"/>
      <c r="R88" s="68"/>
      <c r="S88" s="64"/>
      <c r="T88" s="12"/>
      <c r="V88" s="74"/>
      <c r="W88" s="12"/>
      <c r="X88" s="12"/>
      <c r="Y88" s="74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12:41" customFormat="1" x14ac:dyDescent="0.2">
      <c r="L89" s="74"/>
      <c r="Q89" s="32"/>
      <c r="R89" s="68"/>
      <c r="S89" s="64"/>
      <c r="T89" s="12"/>
      <c r="V89" s="74"/>
      <c r="W89" s="12"/>
      <c r="X89" s="12"/>
      <c r="Y89" s="74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</row>
    <row r="90" spans="12:41" customFormat="1" x14ac:dyDescent="0.2">
      <c r="L90" s="74"/>
      <c r="Q90" s="32"/>
      <c r="R90" s="68"/>
      <c r="S90" s="64"/>
      <c r="T90" s="12"/>
      <c r="V90" s="74"/>
      <c r="W90" s="12"/>
      <c r="X90" s="12"/>
      <c r="Y90" s="74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</row>
    <row r="91" spans="12:41" customFormat="1" x14ac:dyDescent="0.2">
      <c r="L91" s="74"/>
      <c r="Q91" s="32"/>
      <c r="R91" s="68"/>
      <c r="S91" s="64"/>
      <c r="T91" s="12"/>
      <c r="V91" s="74"/>
      <c r="W91" s="12"/>
      <c r="X91" s="12"/>
      <c r="Y91" s="74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</row>
    <row r="92" spans="12:41" customFormat="1" x14ac:dyDescent="0.2">
      <c r="L92" s="74"/>
      <c r="Q92" s="32"/>
      <c r="R92" s="68"/>
      <c r="S92" s="64"/>
      <c r="T92" s="12"/>
      <c r="V92" s="74"/>
      <c r="W92" s="12"/>
      <c r="X92" s="12"/>
      <c r="Y92" s="74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</row>
    <row r="93" spans="12:41" customFormat="1" x14ac:dyDescent="0.2">
      <c r="L93" s="74"/>
      <c r="Q93" s="32"/>
      <c r="R93" s="68"/>
      <c r="S93" s="64"/>
      <c r="T93" s="12"/>
      <c r="V93" s="74"/>
      <c r="W93" s="12"/>
      <c r="X93" s="12"/>
      <c r="Y93" s="74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</row>
    <row r="94" spans="12:41" customFormat="1" x14ac:dyDescent="0.2">
      <c r="L94" s="74"/>
      <c r="Q94" s="32"/>
      <c r="R94" s="68"/>
      <c r="S94" s="64"/>
      <c r="T94" s="12"/>
      <c r="V94" s="74"/>
      <c r="W94" s="12"/>
      <c r="X94" s="12"/>
      <c r="Y94" s="74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</row>
    <row r="95" spans="12:41" customFormat="1" x14ac:dyDescent="0.2">
      <c r="L95" s="74"/>
      <c r="Q95" s="32"/>
      <c r="R95" s="68"/>
      <c r="S95" s="64"/>
      <c r="T95" s="12"/>
      <c r="V95" s="74"/>
      <c r="W95" s="12"/>
      <c r="X95" s="12"/>
      <c r="Y95" s="74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</row>
    <row r="96" spans="12:41" customFormat="1" x14ac:dyDescent="0.2">
      <c r="L96" s="74"/>
      <c r="Q96" s="32"/>
      <c r="R96" s="68"/>
      <c r="S96" s="64"/>
      <c r="T96" s="12"/>
      <c r="V96" s="74"/>
      <c r="W96" s="12"/>
      <c r="X96" s="12"/>
      <c r="Y96" s="74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</row>
    <row r="97" spans="12:41" customFormat="1" x14ac:dyDescent="0.2">
      <c r="L97" s="74"/>
      <c r="Q97" s="32"/>
      <c r="R97" s="68"/>
      <c r="S97" s="64"/>
      <c r="T97" s="12"/>
      <c r="V97" s="74"/>
      <c r="W97" s="12"/>
      <c r="X97" s="12"/>
      <c r="Y97" s="74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</row>
    <row r="98" spans="12:41" customFormat="1" x14ac:dyDescent="0.2">
      <c r="L98" s="74"/>
      <c r="Q98" s="32"/>
      <c r="R98" s="68"/>
      <c r="S98" s="64"/>
      <c r="T98" s="12"/>
      <c r="V98" s="74"/>
      <c r="W98" s="12"/>
      <c r="X98" s="12"/>
      <c r="Y98" s="74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</row>
    <row r="99" spans="12:41" customFormat="1" x14ac:dyDescent="0.2">
      <c r="L99" s="74"/>
      <c r="Q99" s="32"/>
      <c r="R99" s="68"/>
      <c r="S99" s="64"/>
      <c r="T99" s="12"/>
      <c r="V99" s="74"/>
      <c r="W99" s="12"/>
      <c r="X99" s="12"/>
      <c r="Y99" s="74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</row>
    <row r="100" spans="12:41" customFormat="1" x14ac:dyDescent="0.2">
      <c r="L100" s="74"/>
      <c r="Q100" s="32"/>
      <c r="R100" s="68"/>
      <c r="S100" s="64"/>
      <c r="T100" s="12"/>
      <c r="V100" s="74"/>
      <c r="W100" s="12"/>
      <c r="X100" s="12"/>
      <c r="Y100" s="74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</row>
    <row r="101" spans="12:41" customFormat="1" x14ac:dyDescent="0.2">
      <c r="L101" s="74"/>
      <c r="Q101" s="32"/>
      <c r="R101" s="68"/>
      <c r="S101" s="64"/>
      <c r="T101" s="12"/>
      <c r="V101" s="74"/>
      <c r="W101" s="12"/>
      <c r="X101" s="12"/>
      <c r="Y101" s="74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</row>
    <row r="102" spans="12:41" customFormat="1" x14ac:dyDescent="0.2">
      <c r="L102" s="74"/>
      <c r="Q102" s="32"/>
      <c r="R102" s="68"/>
      <c r="S102" s="64"/>
      <c r="T102" s="12"/>
      <c r="V102" s="74"/>
      <c r="W102" s="12"/>
      <c r="X102" s="12"/>
      <c r="Y102" s="74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</row>
    <row r="103" spans="12:41" customFormat="1" x14ac:dyDescent="0.2">
      <c r="L103" s="74"/>
      <c r="Q103" s="32"/>
      <c r="R103" s="68"/>
      <c r="S103" s="64"/>
      <c r="T103" s="12"/>
      <c r="V103" s="74"/>
      <c r="W103" s="12"/>
      <c r="X103" s="12"/>
      <c r="Y103" s="74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</row>
    <row r="104" spans="12:41" customFormat="1" x14ac:dyDescent="0.2">
      <c r="L104" s="74"/>
      <c r="Q104" s="32"/>
      <c r="R104" s="68"/>
      <c r="S104" s="64"/>
      <c r="T104" s="12"/>
      <c r="V104" s="74"/>
      <c r="W104" s="12"/>
      <c r="X104" s="12"/>
      <c r="Y104" s="74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</row>
    <row r="105" spans="12:41" customFormat="1" x14ac:dyDescent="0.2">
      <c r="L105" s="74"/>
      <c r="Q105" s="32"/>
      <c r="R105" s="68"/>
      <c r="S105" s="64"/>
      <c r="T105" s="12"/>
      <c r="V105" s="74"/>
      <c r="W105" s="12"/>
      <c r="X105" s="12"/>
      <c r="Y105" s="74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</row>
    <row r="106" spans="12:41" customFormat="1" x14ac:dyDescent="0.2">
      <c r="L106" s="74"/>
      <c r="Q106" s="32"/>
      <c r="R106" s="68"/>
      <c r="S106" s="64"/>
      <c r="T106" s="12"/>
      <c r="V106" s="74"/>
      <c r="W106" s="12"/>
      <c r="X106" s="12"/>
      <c r="Y106" s="74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</row>
    <row r="107" spans="12:41" customFormat="1" x14ac:dyDescent="0.2">
      <c r="L107" s="74"/>
      <c r="Q107" s="32"/>
      <c r="R107" s="68"/>
      <c r="S107" s="64"/>
      <c r="T107" s="12"/>
      <c r="V107" s="74"/>
      <c r="W107" s="12"/>
      <c r="X107" s="12"/>
      <c r="Y107" s="74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</row>
    <row r="108" spans="12:41" customFormat="1" x14ac:dyDescent="0.2">
      <c r="L108" s="74"/>
      <c r="Q108" s="32"/>
      <c r="R108" s="68"/>
      <c r="S108" s="64"/>
      <c r="T108" s="12"/>
      <c r="V108" s="74"/>
      <c r="W108" s="12"/>
      <c r="X108" s="12"/>
      <c r="Y108" s="74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</row>
    <row r="109" spans="12:41" customFormat="1" x14ac:dyDescent="0.2">
      <c r="L109" s="74"/>
      <c r="Q109" s="32"/>
      <c r="R109" s="68"/>
      <c r="S109" s="64"/>
      <c r="T109" s="12"/>
      <c r="V109" s="74"/>
      <c r="W109" s="12"/>
      <c r="X109" s="12"/>
      <c r="Y109" s="74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</row>
    <row r="110" spans="12:41" customFormat="1" x14ac:dyDescent="0.2">
      <c r="L110" s="74"/>
      <c r="Q110" s="32"/>
      <c r="R110" s="68"/>
      <c r="S110" s="64"/>
      <c r="T110" s="12"/>
      <c r="V110" s="74"/>
      <c r="W110" s="12"/>
      <c r="X110" s="12"/>
      <c r="Y110" s="74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</row>
    <row r="111" spans="12:41" customFormat="1" x14ac:dyDescent="0.2">
      <c r="L111" s="74"/>
      <c r="Q111" s="32"/>
      <c r="R111" s="68"/>
      <c r="S111" s="64"/>
      <c r="T111" s="12"/>
      <c r="V111" s="74"/>
      <c r="W111" s="12"/>
      <c r="X111" s="12"/>
      <c r="Y111" s="74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</row>
    <row r="112" spans="12:41" customFormat="1" x14ac:dyDescent="0.2">
      <c r="L112" s="74"/>
      <c r="Q112" s="32"/>
      <c r="R112" s="68"/>
      <c r="S112" s="64"/>
      <c r="T112" s="12"/>
      <c r="V112" s="74"/>
      <c r="W112" s="12"/>
      <c r="X112" s="12"/>
      <c r="Y112" s="74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</row>
    <row r="113" spans="12:41" customFormat="1" x14ac:dyDescent="0.2">
      <c r="L113" s="74"/>
      <c r="Q113" s="32"/>
      <c r="R113" s="68"/>
      <c r="S113" s="64"/>
      <c r="T113" s="12"/>
      <c r="V113" s="74"/>
      <c r="W113" s="12"/>
      <c r="X113" s="12"/>
      <c r="Y113" s="74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</row>
    <row r="114" spans="12:41" customFormat="1" x14ac:dyDescent="0.2">
      <c r="L114" s="74"/>
      <c r="Q114" s="32"/>
      <c r="R114" s="68"/>
      <c r="S114" s="64"/>
      <c r="T114" s="12"/>
      <c r="V114" s="74"/>
      <c r="W114" s="12"/>
      <c r="X114" s="12"/>
      <c r="Y114" s="74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</row>
    <row r="115" spans="12:41" customFormat="1" x14ac:dyDescent="0.2">
      <c r="L115" s="74"/>
      <c r="Q115" s="32"/>
      <c r="R115" s="68"/>
      <c r="S115" s="64"/>
      <c r="T115" s="12"/>
      <c r="V115" s="74"/>
      <c r="W115" s="12"/>
      <c r="X115" s="12"/>
      <c r="Y115" s="74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</row>
    <row r="116" spans="12:41" customFormat="1" x14ac:dyDescent="0.2">
      <c r="L116" s="74"/>
      <c r="Q116" s="32"/>
      <c r="R116" s="68"/>
      <c r="S116" s="64"/>
      <c r="T116" s="12"/>
      <c r="V116" s="74"/>
      <c r="W116" s="12"/>
      <c r="X116" s="12"/>
      <c r="Y116" s="74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</row>
    <row r="117" spans="12:41" customFormat="1" x14ac:dyDescent="0.2">
      <c r="L117" s="74"/>
      <c r="Q117" s="32"/>
      <c r="R117" s="68"/>
      <c r="S117" s="64"/>
      <c r="T117" s="12"/>
      <c r="V117" s="74"/>
      <c r="W117" s="12"/>
      <c r="X117" s="12"/>
      <c r="Y117" s="74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</row>
    <row r="118" spans="12:41" customFormat="1" x14ac:dyDescent="0.2">
      <c r="L118" s="74"/>
      <c r="Q118" s="32"/>
      <c r="R118" s="68"/>
      <c r="S118" s="64"/>
      <c r="T118" s="12"/>
      <c r="V118" s="74"/>
      <c r="W118" s="12"/>
      <c r="X118" s="12"/>
      <c r="Y118" s="74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</row>
    <row r="119" spans="12:41" customFormat="1" x14ac:dyDescent="0.2">
      <c r="L119" s="74"/>
      <c r="Q119" s="32"/>
      <c r="R119" s="68"/>
      <c r="S119" s="64"/>
      <c r="T119" s="12"/>
      <c r="V119" s="74"/>
      <c r="W119" s="12"/>
      <c r="X119" s="12"/>
      <c r="Y119" s="74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</row>
    <row r="120" spans="12:41" customFormat="1" x14ac:dyDescent="0.2">
      <c r="L120" s="74"/>
      <c r="Q120" s="32"/>
      <c r="R120" s="68"/>
      <c r="S120" s="64"/>
      <c r="T120" s="12"/>
      <c r="V120" s="74"/>
      <c r="W120" s="12"/>
      <c r="X120" s="12"/>
      <c r="Y120" s="74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</row>
    <row r="121" spans="12:41" customFormat="1" x14ac:dyDescent="0.2">
      <c r="L121" s="74"/>
      <c r="Q121" s="32"/>
      <c r="R121" s="68"/>
      <c r="S121" s="64"/>
      <c r="T121" s="12"/>
      <c r="V121" s="74"/>
      <c r="W121" s="12"/>
      <c r="X121" s="12"/>
      <c r="Y121" s="74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</row>
    <row r="122" spans="12:41" customFormat="1" x14ac:dyDescent="0.2">
      <c r="L122" s="74"/>
      <c r="Q122" s="32"/>
      <c r="R122" s="68"/>
      <c r="S122" s="64"/>
      <c r="T122" s="12"/>
      <c r="V122" s="74"/>
      <c r="W122" s="12"/>
      <c r="X122" s="12"/>
      <c r="Y122" s="74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</row>
    <row r="123" spans="12:41" customFormat="1" x14ac:dyDescent="0.2">
      <c r="L123" s="74"/>
      <c r="Q123" s="32"/>
      <c r="R123" s="68"/>
      <c r="S123" s="64"/>
      <c r="T123" s="12"/>
      <c r="V123" s="74"/>
      <c r="W123" s="12"/>
      <c r="X123" s="12"/>
      <c r="Y123" s="74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</row>
    <row r="124" spans="12:41" customFormat="1" x14ac:dyDescent="0.2">
      <c r="L124" s="74"/>
      <c r="Q124" s="32"/>
      <c r="R124" s="68"/>
      <c r="S124" s="64"/>
      <c r="T124" s="12"/>
      <c r="V124" s="74"/>
      <c r="W124" s="12"/>
      <c r="X124" s="12"/>
      <c r="Y124" s="74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</row>
    <row r="125" spans="12:41" customFormat="1" x14ac:dyDescent="0.2">
      <c r="L125" s="74"/>
      <c r="Q125" s="32"/>
      <c r="R125" s="68"/>
      <c r="S125" s="64"/>
      <c r="T125" s="12"/>
      <c r="V125" s="74"/>
      <c r="W125" s="12"/>
      <c r="X125" s="12"/>
      <c r="Y125" s="74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</row>
    <row r="126" spans="12:41" customFormat="1" x14ac:dyDescent="0.2">
      <c r="L126" s="74"/>
      <c r="Q126" s="32"/>
      <c r="R126" s="68"/>
      <c r="S126" s="64"/>
      <c r="T126" s="12"/>
      <c r="V126" s="74"/>
      <c r="W126" s="12"/>
      <c r="X126" s="12"/>
      <c r="Y126" s="74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</row>
    <row r="127" spans="12:41" customFormat="1" x14ac:dyDescent="0.2">
      <c r="L127" s="74"/>
      <c r="Q127" s="32"/>
      <c r="R127" s="68"/>
      <c r="S127" s="64"/>
      <c r="T127" s="12"/>
      <c r="V127" s="74"/>
      <c r="W127" s="12"/>
      <c r="X127" s="12"/>
      <c r="Y127" s="74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</row>
    <row r="128" spans="12:41" customFormat="1" x14ac:dyDescent="0.2">
      <c r="L128" s="74"/>
      <c r="Q128" s="32"/>
      <c r="R128" s="68"/>
      <c r="S128" s="64"/>
      <c r="T128" s="12"/>
      <c r="V128" s="74"/>
      <c r="W128" s="12"/>
      <c r="X128" s="12"/>
      <c r="Y128" s="74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</row>
    <row r="129" spans="12:41" customFormat="1" x14ac:dyDescent="0.2">
      <c r="L129" s="74"/>
      <c r="Q129" s="32"/>
      <c r="R129" s="68"/>
      <c r="S129" s="64"/>
      <c r="T129" s="12"/>
      <c r="V129" s="74"/>
      <c r="W129" s="12"/>
      <c r="X129" s="12"/>
      <c r="Y129" s="74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</row>
    <row r="130" spans="12:41" customFormat="1" x14ac:dyDescent="0.2">
      <c r="L130" s="74"/>
      <c r="Q130" s="32"/>
      <c r="R130" s="68"/>
      <c r="S130" s="64"/>
      <c r="T130" s="12"/>
      <c r="V130" s="74"/>
      <c r="W130" s="12"/>
      <c r="X130" s="12"/>
      <c r="Y130" s="74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</row>
    <row r="131" spans="12:41" customFormat="1" x14ac:dyDescent="0.2">
      <c r="L131" s="74"/>
      <c r="Q131" s="32"/>
      <c r="R131" s="68"/>
      <c r="S131" s="64"/>
      <c r="T131" s="12"/>
      <c r="V131" s="74"/>
      <c r="W131" s="12"/>
      <c r="X131" s="12"/>
      <c r="Y131" s="74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</row>
    <row r="132" spans="12:41" customFormat="1" x14ac:dyDescent="0.2">
      <c r="L132" s="74"/>
      <c r="Q132" s="32"/>
      <c r="R132" s="68"/>
      <c r="S132" s="64"/>
      <c r="T132" s="12"/>
      <c r="V132" s="74"/>
      <c r="W132" s="12"/>
      <c r="X132" s="12"/>
      <c r="Y132" s="74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</row>
    <row r="133" spans="12:41" customFormat="1" x14ac:dyDescent="0.2">
      <c r="L133" s="74"/>
      <c r="Q133" s="32"/>
      <c r="R133" s="68"/>
      <c r="S133" s="64"/>
      <c r="T133" s="12"/>
      <c r="V133" s="74"/>
      <c r="W133" s="12"/>
      <c r="X133" s="12"/>
      <c r="Y133" s="74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</row>
    <row r="134" spans="12:41" customFormat="1" x14ac:dyDescent="0.2">
      <c r="L134" s="74"/>
      <c r="Q134" s="32"/>
      <c r="R134" s="68"/>
      <c r="S134" s="64"/>
      <c r="T134" s="12"/>
      <c r="V134" s="74"/>
      <c r="W134" s="12"/>
      <c r="X134" s="12"/>
      <c r="Y134" s="74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</row>
    <row r="135" spans="12:41" customFormat="1" x14ac:dyDescent="0.2">
      <c r="L135" s="74"/>
      <c r="Q135" s="32"/>
      <c r="R135" s="68"/>
      <c r="S135" s="64"/>
      <c r="T135" s="12"/>
      <c r="V135" s="74"/>
      <c r="W135" s="12"/>
      <c r="X135" s="12"/>
      <c r="Y135" s="74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</row>
    <row r="136" spans="12:41" customFormat="1" x14ac:dyDescent="0.2">
      <c r="L136" s="74"/>
      <c r="Q136" s="32"/>
      <c r="R136" s="68"/>
      <c r="S136" s="64"/>
      <c r="T136" s="12"/>
      <c r="V136" s="74"/>
      <c r="W136" s="12"/>
      <c r="X136" s="12"/>
      <c r="Y136" s="74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</row>
    <row r="137" spans="12:41" customFormat="1" x14ac:dyDescent="0.2">
      <c r="L137" s="74"/>
      <c r="Q137" s="32"/>
      <c r="R137" s="68"/>
      <c r="S137" s="64"/>
      <c r="T137" s="12"/>
      <c r="V137" s="74"/>
      <c r="W137" s="12"/>
      <c r="X137" s="12"/>
      <c r="Y137" s="74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</row>
    <row r="138" spans="12:41" customFormat="1" x14ac:dyDescent="0.2">
      <c r="L138" s="74"/>
      <c r="Q138" s="32"/>
      <c r="R138" s="68"/>
      <c r="S138" s="64"/>
      <c r="T138" s="12"/>
      <c r="V138" s="74"/>
      <c r="W138" s="12"/>
      <c r="X138" s="12"/>
      <c r="Y138" s="74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</row>
    <row r="139" spans="12:41" customFormat="1" x14ac:dyDescent="0.2">
      <c r="L139" s="74"/>
      <c r="Q139" s="32"/>
      <c r="R139" s="68"/>
      <c r="S139" s="64"/>
      <c r="T139" s="12"/>
      <c r="V139" s="74"/>
      <c r="W139" s="12"/>
      <c r="X139" s="12"/>
      <c r="Y139" s="74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</row>
    <row r="140" spans="12:41" customFormat="1" x14ac:dyDescent="0.2">
      <c r="L140" s="74"/>
      <c r="Q140" s="32"/>
      <c r="R140" s="68"/>
      <c r="S140" s="64"/>
      <c r="T140" s="12"/>
      <c r="V140" s="74"/>
      <c r="W140" s="12"/>
      <c r="X140" s="12"/>
      <c r="Y140" s="74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</row>
    <row r="141" spans="12:41" customFormat="1" x14ac:dyDescent="0.2">
      <c r="L141" s="74"/>
      <c r="Q141" s="32"/>
      <c r="R141" s="68"/>
      <c r="S141" s="64"/>
      <c r="T141" s="12"/>
      <c r="V141" s="74"/>
      <c r="W141" s="12"/>
      <c r="X141" s="12"/>
      <c r="Y141" s="74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</row>
    <row r="142" spans="12:41" customFormat="1" x14ac:dyDescent="0.2">
      <c r="L142" s="74"/>
      <c r="Q142" s="32"/>
      <c r="R142" s="68"/>
      <c r="S142" s="64"/>
      <c r="T142" s="12"/>
      <c r="V142" s="74"/>
      <c r="W142" s="12"/>
      <c r="X142" s="12"/>
      <c r="Y142" s="74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</row>
    <row r="143" spans="12:41" customFormat="1" x14ac:dyDescent="0.2">
      <c r="L143" s="74"/>
      <c r="Q143" s="32"/>
      <c r="R143" s="68"/>
      <c r="S143" s="64"/>
      <c r="T143" s="12"/>
      <c r="V143" s="74"/>
      <c r="W143" s="12"/>
      <c r="X143" s="12"/>
      <c r="Y143" s="74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</row>
    <row r="144" spans="12:41" customFormat="1" x14ac:dyDescent="0.2">
      <c r="L144" s="74"/>
      <c r="Q144" s="32"/>
      <c r="R144" s="68"/>
      <c r="S144" s="64"/>
      <c r="T144" s="12"/>
      <c r="V144" s="74"/>
      <c r="W144" s="12"/>
      <c r="X144" s="12"/>
      <c r="Y144" s="74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</row>
    <row r="145" spans="12:41" customFormat="1" x14ac:dyDescent="0.2">
      <c r="L145" s="74"/>
      <c r="Q145" s="32"/>
      <c r="R145" s="68"/>
      <c r="S145" s="64"/>
      <c r="T145" s="12"/>
      <c r="V145" s="74"/>
      <c r="W145" s="12"/>
      <c r="X145" s="12"/>
      <c r="Y145" s="74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</row>
    <row r="146" spans="12:41" customFormat="1" x14ac:dyDescent="0.2">
      <c r="L146" s="74"/>
      <c r="Q146" s="32"/>
      <c r="R146" s="68"/>
      <c r="S146" s="64"/>
      <c r="T146" s="12"/>
      <c r="V146" s="74"/>
      <c r="W146" s="12"/>
      <c r="X146" s="12"/>
      <c r="Y146" s="74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</row>
    <row r="147" spans="12:41" customFormat="1" x14ac:dyDescent="0.2">
      <c r="L147" s="74"/>
      <c r="Q147" s="32"/>
      <c r="R147" s="68"/>
      <c r="S147" s="64"/>
      <c r="T147" s="12"/>
      <c r="V147" s="74"/>
      <c r="W147" s="12"/>
      <c r="X147" s="12"/>
      <c r="Y147" s="74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</row>
    <row r="148" spans="12:41" customFormat="1" x14ac:dyDescent="0.2">
      <c r="L148" s="74"/>
      <c r="Q148" s="32"/>
      <c r="R148" s="68"/>
      <c r="S148" s="64"/>
      <c r="T148" s="12"/>
      <c r="V148" s="74"/>
      <c r="W148" s="12"/>
      <c r="X148" s="12"/>
      <c r="Y148" s="74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</row>
    <row r="149" spans="12:41" customFormat="1" x14ac:dyDescent="0.2">
      <c r="L149" s="74"/>
      <c r="Q149" s="32"/>
      <c r="R149" s="68"/>
      <c r="S149" s="64"/>
      <c r="T149" s="12"/>
      <c r="V149" s="74"/>
      <c r="W149" s="12"/>
      <c r="X149" s="12"/>
      <c r="Y149" s="74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</row>
    <row r="150" spans="12:41" customFormat="1" x14ac:dyDescent="0.2">
      <c r="L150" s="74"/>
      <c r="Q150" s="32"/>
      <c r="R150" s="68"/>
      <c r="S150" s="64"/>
      <c r="T150" s="12"/>
      <c r="V150" s="74"/>
      <c r="W150" s="12"/>
      <c r="X150" s="12"/>
      <c r="Y150" s="74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</row>
    <row r="151" spans="12:41" customFormat="1" x14ac:dyDescent="0.2">
      <c r="L151" s="74"/>
      <c r="Q151" s="32"/>
      <c r="R151" s="68"/>
      <c r="S151" s="64"/>
      <c r="T151" s="12"/>
      <c r="V151" s="74"/>
      <c r="W151" s="12"/>
      <c r="X151" s="12"/>
      <c r="Y151" s="74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</row>
    <row r="152" spans="12:41" customFormat="1" x14ac:dyDescent="0.2">
      <c r="L152" s="74"/>
      <c r="Q152" s="32"/>
      <c r="R152" s="68"/>
      <c r="S152" s="64"/>
      <c r="T152" s="12"/>
      <c r="V152" s="74"/>
      <c r="W152" s="12"/>
      <c r="X152" s="12"/>
      <c r="Y152" s="74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</row>
    <row r="153" spans="12:41" customFormat="1" x14ac:dyDescent="0.2">
      <c r="L153" s="74"/>
      <c r="Q153" s="32"/>
      <c r="R153" s="68"/>
      <c r="S153" s="64"/>
      <c r="T153" s="12"/>
      <c r="V153" s="74"/>
      <c r="W153" s="12"/>
      <c r="X153" s="12"/>
      <c r="Y153" s="74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</row>
    <row r="154" spans="12:41" customFormat="1" x14ac:dyDescent="0.2">
      <c r="L154" s="74"/>
      <c r="Q154" s="32"/>
      <c r="R154" s="68"/>
      <c r="S154" s="64"/>
      <c r="T154" s="12"/>
      <c r="V154" s="74"/>
      <c r="W154" s="12"/>
      <c r="X154" s="12"/>
      <c r="Y154" s="74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</row>
    <row r="155" spans="12:41" customFormat="1" x14ac:dyDescent="0.2">
      <c r="L155" s="74"/>
      <c r="Q155" s="32"/>
      <c r="R155" s="68"/>
      <c r="S155" s="64"/>
      <c r="T155" s="12"/>
      <c r="V155" s="74"/>
      <c r="W155" s="12"/>
      <c r="X155" s="12"/>
      <c r="Y155" s="74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</row>
    <row r="156" spans="12:41" customFormat="1" x14ac:dyDescent="0.2">
      <c r="L156" s="74"/>
      <c r="Q156" s="32"/>
      <c r="R156" s="68"/>
      <c r="S156" s="64"/>
      <c r="T156" s="12"/>
      <c r="V156" s="74"/>
      <c r="W156" s="12"/>
      <c r="X156" s="12"/>
      <c r="Y156" s="74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</row>
    <row r="157" spans="12:41" customFormat="1" x14ac:dyDescent="0.2">
      <c r="L157" s="74"/>
      <c r="Q157" s="32"/>
      <c r="R157" s="68"/>
      <c r="S157" s="64"/>
      <c r="T157" s="12"/>
      <c r="V157" s="74"/>
      <c r="W157" s="12"/>
      <c r="X157" s="12"/>
      <c r="Y157" s="74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</row>
    <row r="158" spans="12:41" customFormat="1" x14ac:dyDescent="0.2">
      <c r="L158" s="74"/>
      <c r="Q158" s="32"/>
      <c r="R158" s="68"/>
      <c r="S158" s="64"/>
      <c r="T158" s="12"/>
      <c r="V158" s="74"/>
      <c r="W158" s="12"/>
      <c r="X158" s="12"/>
      <c r="Y158" s="74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</row>
    <row r="159" spans="12:41" customFormat="1" x14ac:dyDescent="0.2">
      <c r="L159" s="74"/>
      <c r="Q159" s="32"/>
      <c r="R159" s="68"/>
      <c r="S159" s="64"/>
      <c r="T159" s="12"/>
      <c r="V159" s="74"/>
      <c r="W159" s="12"/>
      <c r="X159" s="12"/>
      <c r="Y159" s="74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</row>
    <row r="160" spans="12:41" customFormat="1" x14ac:dyDescent="0.2">
      <c r="L160" s="74"/>
      <c r="Q160" s="32"/>
      <c r="R160" s="68"/>
      <c r="S160" s="64"/>
      <c r="T160" s="12"/>
      <c r="V160" s="74"/>
      <c r="W160" s="12"/>
      <c r="X160" s="12"/>
      <c r="Y160" s="74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</row>
    <row r="161" spans="12:41" customFormat="1" x14ac:dyDescent="0.2">
      <c r="L161" s="74"/>
      <c r="Q161" s="32"/>
      <c r="R161" s="68"/>
      <c r="S161" s="64"/>
      <c r="T161" s="12"/>
      <c r="V161" s="74"/>
      <c r="W161" s="12"/>
      <c r="X161" s="12"/>
      <c r="Y161" s="74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</row>
    <row r="162" spans="12:41" customFormat="1" x14ac:dyDescent="0.2">
      <c r="L162" s="74"/>
      <c r="Q162" s="32"/>
      <c r="R162" s="68"/>
      <c r="S162" s="64"/>
      <c r="T162" s="12"/>
      <c r="V162" s="74"/>
      <c r="W162" s="12"/>
      <c r="X162" s="12"/>
      <c r="Y162" s="74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</row>
    <row r="163" spans="12:41" customFormat="1" x14ac:dyDescent="0.2">
      <c r="L163" s="74"/>
      <c r="Q163" s="32"/>
      <c r="R163" s="68"/>
      <c r="S163" s="64"/>
      <c r="T163" s="12"/>
      <c r="V163" s="74"/>
      <c r="W163" s="12"/>
      <c r="X163" s="12"/>
      <c r="Y163" s="74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</row>
    <row r="164" spans="12:41" customFormat="1" x14ac:dyDescent="0.2">
      <c r="L164" s="74"/>
      <c r="Q164" s="32"/>
      <c r="R164" s="68"/>
      <c r="S164" s="64"/>
      <c r="T164" s="12"/>
      <c r="V164" s="74"/>
      <c r="W164" s="12"/>
      <c r="X164" s="12"/>
      <c r="Y164" s="74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</row>
    <row r="165" spans="12:41" customFormat="1" x14ac:dyDescent="0.2">
      <c r="L165" s="74"/>
      <c r="Q165" s="32"/>
      <c r="R165" s="68"/>
      <c r="S165" s="64"/>
      <c r="T165" s="12"/>
      <c r="V165" s="74"/>
      <c r="W165" s="12"/>
      <c r="X165" s="12"/>
      <c r="Y165" s="74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</row>
    <row r="166" spans="12:41" customFormat="1" x14ac:dyDescent="0.2">
      <c r="L166" s="74"/>
      <c r="Q166" s="32"/>
      <c r="R166" s="68"/>
      <c r="S166" s="64"/>
      <c r="T166" s="12"/>
      <c r="V166" s="74"/>
      <c r="W166" s="12"/>
      <c r="X166" s="12"/>
      <c r="Y166" s="74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</row>
    <row r="167" spans="12:41" customFormat="1" x14ac:dyDescent="0.2">
      <c r="L167" s="74"/>
      <c r="Q167" s="32"/>
      <c r="R167" s="68"/>
      <c r="S167" s="64"/>
      <c r="T167" s="12"/>
      <c r="V167" s="74"/>
      <c r="W167" s="12"/>
      <c r="X167" s="12"/>
      <c r="Y167" s="74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</row>
    <row r="168" spans="12:41" customFormat="1" x14ac:dyDescent="0.2">
      <c r="L168" s="74"/>
      <c r="Q168" s="32"/>
      <c r="R168" s="68"/>
      <c r="S168" s="64"/>
      <c r="T168" s="12"/>
      <c r="V168" s="74"/>
      <c r="W168" s="12"/>
      <c r="X168" s="12"/>
      <c r="Y168" s="74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</row>
    <row r="169" spans="12:41" customFormat="1" x14ac:dyDescent="0.2">
      <c r="L169" s="74"/>
      <c r="Q169" s="32"/>
      <c r="R169" s="68"/>
      <c r="S169" s="64"/>
      <c r="T169" s="12"/>
      <c r="V169" s="74"/>
      <c r="W169" s="12"/>
      <c r="X169" s="12"/>
      <c r="Y169" s="74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</row>
    <row r="170" spans="12:41" customFormat="1" x14ac:dyDescent="0.2">
      <c r="L170" s="74"/>
      <c r="Q170" s="32"/>
      <c r="R170" s="68"/>
      <c r="S170" s="64"/>
      <c r="T170" s="12"/>
      <c r="V170" s="74"/>
      <c r="W170" s="12"/>
      <c r="X170" s="12"/>
      <c r="Y170" s="74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</row>
    <row r="171" spans="12:41" customFormat="1" x14ac:dyDescent="0.2">
      <c r="L171" s="74"/>
      <c r="Q171" s="32"/>
      <c r="R171" s="68"/>
      <c r="S171" s="64"/>
      <c r="T171" s="12"/>
      <c r="V171" s="74"/>
      <c r="W171" s="12"/>
      <c r="X171" s="12"/>
      <c r="Y171" s="74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</row>
    <row r="172" spans="12:41" customFormat="1" x14ac:dyDescent="0.2">
      <c r="L172" s="74"/>
      <c r="Q172" s="32"/>
      <c r="R172" s="68"/>
      <c r="S172" s="64"/>
      <c r="T172" s="12"/>
      <c r="V172" s="74"/>
      <c r="W172" s="12"/>
      <c r="X172" s="12"/>
      <c r="Y172" s="74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</row>
    <row r="173" spans="12:41" customFormat="1" x14ac:dyDescent="0.2">
      <c r="L173" s="74"/>
      <c r="Q173" s="32"/>
      <c r="R173" s="68"/>
      <c r="S173" s="64"/>
      <c r="T173" s="12"/>
      <c r="V173" s="74"/>
      <c r="W173" s="12"/>
      <c r="X173" s="12"/>
      <c r="Y173" s="74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</row>
    <row r="174" spans="12:41" customFormat="1" x14ac:dyDescent="0.2">
      <c r="L174" s="74"/>
      <c r="Q174" s="32"/>
      <c r="R174" s="68"/>
      <c r="S174" s="64"/>
      <c r="T174" s="12"/>
      <c r="V174" s="74"/>
      <c r="W174" s="12"/>
      <c r="X174" s="12"/>
      <c r="Y174" s="74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</row>
    <row r="175" spans="12:41" customFormat="1" x14ac:dyDescent="0.2">
      <c r="L175" s="74"/>
      <c r="Q175" s="32"/>
      <c r="R175" s="68"/>
      <c r="S175" s="64"/>
      <c r="T175" s="12"/>
      <c r="V175" s="74"/>
      <c r="W175" s="12"/>
      <c r="X175" s="12"/>
      <c r="Y175" s="74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</row>
    <row r="176" spans="12:41" customFormat="1" x14ac:dyDescent="0.2">
      <c r="L176" s="74"/>
      <c r="Q176" s="32"/>
      <c r="R176" s="68"/>
      <c r="S176" s="64"/>
      <c r="T176" s="12"/>
      <c r="V176" s="74"/>
      <c r="W176" s="12"/>
      <c r="X176" s="12"/>
      <c r="Y176" s="74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</row>
    <row r="177" spans="12:41" customFormat="1" x14ac:dyDescent="0.2">
      <c r="L177" s="74"/>
      <c r="Q177" s="32"/>
      <c r="R177" s="68"/>
      <c r="S177" s="64"/>
      <c r="T177" s="12"/>
      <c r="V177" s="74"/>
      <c r="W177" s="12"/>
      <c r="X177" s="12"/>
      <c r="Y177" s="74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</row>
    <row r="178" spans="12:41" customFormat="1" x14ac:dyDescent="0.2">
      <c r="L178" s="74"/>
      <c r="Q178" s="32"/>
      <c r="R178" s="68"/>
      <c r="S178" s="64"/>
      <c r="T178" s="12"/>
      <c r="V178" s="74"/>
      <c r="W178" s="12"/>
      <c r="X178" s="12"/>
      <c r="Y178" s="74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</row>
    <row r="179" spans="12:41" customFormat="1" x14ac:dyDescent="0.2">
      <c r="L179" s="74"/>
      <c r="Q179" s="32"/>
      <c r="R179" s="68"/>
      <c r="S179" s="64"/>
      <c r="T179" s="12"/>
      <c r="V179" s="74"/>
      <c r="W179" s="12"/>
      <c r="X179" s="12"/>
      <c r="Y179" s="74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</row>
    <row r="180" spans="12:41" customFormat="1" x14ac:dyDescent="0.2">
      <c r="L180" s="74"/>
      <c r="Q180" s="32"/>
      <c r="R180" s="68"/>
      <c r="S180" s="64"/>
      <c r="T180" s="12"/>
      <c r="V180" s="74"/>
      <c r="W180" s="12"/>
      <c r="X180" s="12"/>
      <c r="Y180" s="74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</row>
    <row r="181" spans="12:41" customFormat="1" x14ac:dyDescent="0.2">
      <c r="L181" s="74"/>
      <c r="Q181" s="32"/>
      <c r="R181" s="68"/>
      <c r="S181" s="64"/>
      <c r="T181" s="12"/>
      <c r="V181" s="74"/>
      <c r="W181" s="12"/>
      <c r="X181" s="12"/>
      <c r="Y181" s="74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</row>
    <row r="182" spans="12:41" customFormat="1" x14ac:dyDescent="0.2">
      <c r="L182" s="74"/>
      <c r="Q182" s="32"/>
      <c r="R182" s="68"/>
      <c r="S182" s="64"/>
      <c r="T182" s="12"/>
      <c r="V182" s="74"/>
      <c r="W182" s="12"/>
      <c r="X182" s="12"/>
      <c r="Y182" s="74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</row>
    <row r="183" spans="12:41" customFormat="1" x14ac:dyDescent="0.2">
      <c r="L183" s="74"/>
      <c r="Q183" s="32"/>
      <c r="R183" s="68"/>
      <c r="S183" s="64"/>
      <c r="T183" s="12"/>
      <c r="V183" s="74"/>
      <c r="W183" s="12"/>
      <c r="X183" s="12"/>
      <c r="Y183" s="74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</row>
    <row r="184" spans="12:41" customFormat="1" x14ac:dyDescent="0.2">
      <c r="L184" s="74"/>
      <c r="Q184" s="32"/>
      <c r="R184" s="68"/>
      <c r="S184" s="64"/>
      <c r="T184" s="12"/>
      <c r="V184" s="74"/>
      <c r="W184" s="12"/>
      <c r="X184" s="12"/>
      <c r="Y184" s="74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</row>
    <row r="185" spans="12:41" customFormat="1" x14ac:dyDescent="0.2">
      <c r="L185" s="74"/>
      <c r="Q185" s="32"/>
      <c r="R185" s="68"/>
      <c r="S185" s="64"/>
      <c r="T185" s="12"/>
      <c r="V185" s="74"/>
      <c r="W185" s="12"/>
      <c r="X185" s="12"/>
      <c r="Y185" s="74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</row>
    <row r="186" spans="12:41" customFormat="1" x14ac:dyDescent="0.2">
      <c r="L186" s="74"/>
      <c r="Q186" s="32"/>
      <c r="R186" s="68"/>
      <c r="S186" s="64"/>
      <c r="T186" s="12"/>
      <c r="V186" s="74"/>
      <c r="W186" s="12"/>
      <c r="X186" s="12"/>
      <c r="Y186" s="74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</row>
    <row r="187" spans="12:41" customFormat="1" x14ac:dyDescent="0.2">
      <c r="L187" s="74"/>
      <c r="Q187" s="32"/>
      <c r="R187" s="68"/>
      <c r="S187" s="64"/>
      <c r="T187" s="12"/>
      <c r="V187" s="74"/>
      <c r="W187" s="12"/>
      <c r="X187" s="12"/>
      <c r="Y187" s="74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</row>
    <row r="188" spans="12:41" customFormat="1" x14ac:dyDescent="0.2">
      <c r="L188" s="74"/>
      <c r="Q188" s="32"/>
      <c r="R188" s="68"/>
      <c r="S188" s="64"/>
      <c r="T188" s="12"/>
      <c r="V188" s="74"/>
      <c r="W188" s="12"/>
      <c r="X188" s="12"/>
      <c r="Y188" s="74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</row>
    <row r="189" spans="12:41" customFormat="1" x14ac:dyDescent="0.2">
      <c r="L189" s="74"/>
      <c r="Q189" s="32"/>
      <c r="R189" s="68"/>
      <c r="S189" s="64"/>
      <c r="T189" s="12"/>
      <c r="V189" s="74"/>
      <c r="W189" s="12"/>
      <c r="X189" s="12"/>
      <c r="Y189" s="74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</row>
    <row r="190" spans="12:41" customFormat="1" x14ac:dyDescent="0.2">
      <c r="L190" s="74"/>
      <c r="Q190" s="32"/>
      <c r="R190" s="68"/>
      <c r="S190" s="64"/>
      <c r="T190" s="12"/>
      <c r="V190" s="74"/>
      <c r="W190" s="12"/>
      <c r="X190" s="12"/>
      <c r="Y190" s="74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</row>
    <row r="191" spans="12:41" customFormat="1" x14ac:dyDescent="0.2">
      <c r="L191" s="74"/>
      <c r="Q191" s="32"/>
      <c r="R191" s="68"/>
      <c r="S191" s="64"/>
      <c r="T191" s="12"/>
      <c r="V191" s="74"/>
      <c r="W191" s="12"/>
      <c r="X191" s="12"/>
      <c r="Y191" s="74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</row>
    <row r="192" spans="12:41" customFormat="1" x14ac:dyDescent="0.2">
      <c r="L192" s="74"/>
      <c r="Q192" s="32"/>
      <c r="R192" s="68"/>
      <c r="S192" s="64"/>
      <c r="T192" s="12"/>
      <c r="V192" s="74"/>
      <c r="W192" s="12"/>
      <c r="X192" s="12"/>
      <c r="Y192" s="74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</row>
    <row r="193" spans="12:41" customFormat="1" x14ac:dyDescent="0.2">
      <c r="L193" s="74"/>
      <c r="Q193" s="32"/>
      <c r="R193" s="68"/>
      <c r="S193" s="64"/>
      <c r="T193" s="12"/>
      <c r="V193" s="74"/>
      <c r="W193" s="12"/>
      <c r="X193" s="12"/>
      <c r="Y193" s="74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</row>
    <row r="194" spans="12:41" customFormat="1" x14ac:dyDescent="0.2">
      <c r="L194" s="74"/>
      <c r="Q194" s="32"/>
      <c r="R194" s="68"/>
      <c r="S194" s="64"/>
      <c r="T194" s="12"/>
      <c r="V194" s="74"/>
      <c r="W194" s="12"/>
      <c r="X194" s="12"/>
      <c r="Y194" s="74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</row>
    <row r="195" spans="12:41" customFormat="1" x14ac:dyDescent="0.2">
      <c r="L195" s="74"/>
      <c r="Q195" s="32"/>
      <c r="R195" s="68"/>
      <c r="S195" s="64"/>
      <c r="T195" s="12"/>
      <c r="V195" s="74"/>
      <c r="W195" s="12"/>
      <c r="X195" s="12"/>
      <c r="Y195" s="74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</row>
    <row r="196" spans="12:41" customFormat="1" x14ac:dyDescent="0.2">
      <c r="L196" s="74"/>
      <c r="Q196" s="32"/>
      <c r="R196" s="68"/>
      <c r="S196" s="64"/>
      <c r="T196" s="12"/>
      <c r="V196" s="74"/>
      <c r="W196" s="12"/>
      <c r="X196" s="12"/>
      <c r="Y196" s="74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</row>
    <row r="197" spans="12:41" customFormat="1" x14ac:dyDescent="0.2">
      <c r="L197" s="74"/>
      <c r="Q197" s="32"/>
      <c r="R197" s="68"/>
      <c r="S197" s="64"/>
      <c r="T197" s="12"/>
      <c r="V197" s="74"/>
      <c r="W197" s="12"/>
      <c r="X197" s="12"/>
      <c r="Y197" s="74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</row>
    <row r="198" spans="12:41" customFormat="1" x14ac:dyDescent="0.2">
      <c r="L198" s="74"/>
      <c r="Q198" s="32"/>
      <c r="R198" s="68"/>
      <c r="S198" s="64"/>
      <c r="T198" s="12"/>
      <c r="V198" s="74"/>
      <c r="W198" s="12"/>
      <c r="X198" s="12"/>
      <c r="Y198" s="74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</row>
    <row r="199" spans="12:41" customFormat="1" x14ac:dyDescent="0.2">
      <c r="L199" s="74"/>
      <c r="Q199" s="32"/>
      <c r="R199" s="68"/>
      <c r="S199" s="64"/>
      <c r="T199" s="12"/>
      <c r="V199" s="74"/>
      <c r="W199" s="12"/>
      <c r="X199" s="12"/>
      <c r="Y199" s="74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</row>
    <row r="200" spans="12:41" customFormat="1" x14ac:dyDescent="0.2">
      <c r="L200" s="74"/>
      <c r="Q200" s="32"/>
      <c r="R200" s="68"/>
      <c r="S200" s="64"/>
      <c r="T200" s="12"/>
      <c r="V200" s="74"/>
      <c r="W200" s="12"/>
      <c r="X200" s="12"/>
      <c r="Y200" s="74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</row>
    <row r="201" spans="12:41" customFormat="1" x14ac:dyDescent="0.2">
      <c r="L201" s="74"/>
      <c r="Q201" s="32"/>
      <c r="R201" s="68"/>
      <c r="S201" s="64"/>
      <c r="T201" s="12"/>
      <c r="V201" s="74"/>
      <c r="W201" s="12"/>
      <c r="X201" s="12"/>
      <c r="Y201" s="74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</row>
    <row r="202" spans="12:41" customFormat="1" x14ac:dyDescent="0.2">
      <c r="L202" s="74"/>
      <c r="Q202" s="32"/>
      <c r="R202" s="68"/>
      <c r="S202" s="64"/>
      <c r="T202" s="12"/>
      <c r="V202" s="74"/>
      <c r="W202" s="12"/>
      <c r="X202" s="12"/>
      <c r="Y202" s="74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</row>
    <row r="203" spans="12:41" customFormat="1" x14ac:dyDescent="0.2">
      <c r="L203" s="74"/>
      <c r="Q203" s="32"/>
      <c r="R203" s="68"/>
      <c r="S203" s="64"/>
      <c r="T203" s="12"/>
      <c r="V203" s="74"/>
      <c r="W203" s="12"/>
      <c r="X203" s="12"/>
      <c r="Y203" s="74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</row>
    <row r="204" spans="12:41" customFormat="1" x14ac:dyDescent="0.2">
      <c r="L204" s="74"/>
      <c r="Q204" s="32"/>
      <c r="R204" s="68"/>
      <c r="S204" s="64"/>
      <c r="T204" s="12"/>
      <c r="V204" s="74"/>
      <c r="W204" s="12"/>
      <c r="X204" s="12"/>
      <c r="Y204" s="74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</row>
    <row r="205" spans="12:41" customFormat="1" x14ac:dyDescent="0.2">
      <c r="L205" s="74"/>
      <c r="Q205" s="32"/>
      <c r="R205" s="68"/>
      <c r="S205" s="64"/>
      <c r="T205" s="12"/>
      <c r="V205" s="74"/>
      <c r="W205" s="12"/>
      <c r="X205" s="12"/>
      <c r="Y205" s="74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</row>
    <row r="206" spans="12:41" customFormat="1" x14ac:dyDescent="0.2">
      <c r="L206" s="74"/>
      <c r="Q206" s="32"/>
      <c r="R206" s="68"/>
      <c r="S206" s="64"/>
      <c r="T206" s="12"/>
      <c r="V206" s="74"/>
      <c r="W206" s="12"/>
      <c r="X206" s="12"/>
      <c r="Y206" s="74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</row>
    <row r="207" spans="12:41" customFormat="1" x14ac:dyDescent="0.2">
      <c r="L207" s="74"/>
      <c r="Q207" s="32"/>
      <c r="R207" s="68"/>
      <c r="S207" s="64"/>
      <c r="T207" s="12"/>
      <c r="V207" s="74"/>
      <c r="W207" s="12"/>
      <c r="X207" s="12"/>
      <c r="Y207" s="74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</row>
    <row r="208" spans="12:41" customFormat="1" x14ac:dyDescent="0.2">
      <c r="L208" s="74"/>
      <c r="Q208" s="32"/>
      <c r="R208" s="68"/>
      <c r="S208" s="64"/>
      <c r="T208" s="12"/>
      <c r="V208" s="74"/>
      <c r="W208" s="12"/>
      <c r="X208" s="12"/>
      <c r="Y208" s="74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</row>
    <row r="209" spans="12:41" customFormat="1" x14ac:dyDescent="0.2">
      <c r="L209" s="74"/>
      <c r="Q209" s="32"/>
      <c r="R209" s="68"/>
      <c r="S209" s="64"/>
      <c r="T209" s="12"/>
      <c r="V209" s="74"/>
      <c r="W209" s="12"/>
      <c r="X209" s="12"/>
      <c r="Y209" s="74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</row>
    <row r="210" spans="12:41" customFormat="1" x14ac:dyDescent="0.2">
      <c r="L210" s="74"/>
      <c r="Q210" s="32"/>
      <c r="R210" s="68"/>
      <c r="S210" s="64"/>
      <c r="T210" s="12"/>
      <c r="V210" s="74"/>
      <c r="W210" s="12"/>
      <c r="X210" s="12"/>
      <c r="Y210" s="74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</row>
    <row r="211" spans="12:41" customFormat="1" x14ac:dyDescent="0.2">
      <c r="L211" s="74"/>
      <c r="Q211" s="32"/>
      <c r="R211" s="68"/>
      <c r="S211" s="64"/>
      <c r="T211" s="12"/>
      <c r="V211" s="74"/>
      <c r="W211" s="12"/>
      <c r="X211" s="12"/>
      <c r="Y211" s="74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</row>
    <row r="212" spans="12:41" customFormat="1" x14ac:dyDescent="0.2">
      <c r="L212" s="74"/>
      <c r="Q212" s="32"/>
      <c r="R212" s="68"/>
      <c r="S212" s="64"/>
      <c r="T212" s="12"/>
      <c r="V212" s="74"/>
      <c r="W212" s="12"/>
      <c r="X212" s="12"/>
      <c r="Y212" s="74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</row>
    <row r="213" spans="12:41" customFormat="1" x14ac:dyDescent="0.2">
      <c r="L213" s="74"/>
      <c r="Q213" s="32"/>
      <c r="R213" s="68"/>
      <c r="S213" s="64"/>
      <c r="T213" s="12"/>
      <c r="V213" s="74"/>
      <c r="W213" s="12"/>
      <c r="X213" s="12"/>
      <c r="Y213" s="74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</row>
    <row r="214" spans="12:41" customFormat="1" x14ac:dyDescent="0.2">
      <c r="L214" s="74"/>
      <c r="Q214" s="32"/>
      <c r="R214" s="68"/>
      <c r="S214" s="64"/>
      <c r="T214" s="12"/>
      <c r="V214" s="74"/>
      <c r="W214" s="12"/>
      <c r="X214" s="12"/>
      <c r="Y214" s="74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</row>
    <row r="215" spans="12:41" customFormat="1" x14ac:dyDescent="0.2">
      <c r="L215" s="74"/>
      <c r="Q215" s="32"/>
      <c r="R215" s="68"/>
      <c r="S215" s="64"/>
      <c r="T215" s="12"/>
      <c r="V215" s="74"/>
      <c r="W215" s="12"/>
      <c r="X215" s="12"/>
      <c r="Y215" s="74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</row>
    <row r="216" spans="12:41" customFormat="1" x14ac:dyDescent="0.2">
      <c r="L216" s="74"/>
      <c r="Q216" s="32"/>
      <c r="R216" s="68"/>
      <c r="S216" s="64"/>
      <c r="T216" s="12"/>
      <c r="V216" s="74"/>
      <c r="W216" s="12"/>
      <c r="X216" s="12"/>
      <c r="Y216" s="74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</row>
    <row r="217" spans="12:41" customFormat="1" x14ac:dyDescent="0.2">
      <c r="L217" s="74"/>
      <c r="Q217" s="32"/>
      <c r="R217" s="68"/>
      <c r="S217" s="64"/>
      <c r="T217" s="12"/>
      <c r="V217" s="74"/>
      <c r="W217" s="12"/>
      <c r="X217" s="12"/>
      <c r="Y217" s="74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</row>
    <row r="218" spans="12:41" customFormat="1" x14ac:dyDescent="0.2">
      <c r="L218" s="74"/>
      <c r="Q218" s="32"/>
      <c r="R218" s="68"/>
      <c r="S218" s="64"/>
      <c r="T218" s="12"/>
      <c r="V218" s="74"/>
      <c r="W218" s="12"/>
      <c r="X218" s="12"/>
      <c r="Y218" s="74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</row>
    <row r="219" spans="12:41" customFormat="1" x14ac:dyDescent="0.2">
      <c r="L219" s="74"/>
      <c r="Q219" s="32"/>
      <c r="R219" s="68"/>
      <c r="S219" s="64"/>
      <c r="T219" s="12"/>
      <c r="V219" s="74"/>
      <c r="W219" s="12"/>
      <c r="X219" s="12"/>
      <c r="Y219" s="74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</row>
    <row r="220" spans="12:41" customFormat="1" x14ac:dyDescent="0.2">
      <c r="L220" s="74"/>
      <c r="Q220" s="32"/>
      <c r="R220" s="68"/>
      <c r="S220" s="64"/>
      <c r="T220" s="12"/>
      <c r="V220" s="74"/>
      <c r="W220" s="12"/>
      <c r="X220" s="12"/>
      <c r="Y220" s="74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</row>
    <row r="221" spans="12:41" customFormat="1" x14ac:dyDescent="0.2">
      <c r="L221" s="74"/>
      <c r="Q221" s="32"/>
      <c r="R221" s="68"/>
      <c r="S221" s="64"/>
      <c r="T221" s="12"/>
      <c r="V221" s="74"/>
      <c r="W221" s="12"/>
      <c r="X221" s="12"/>
      <c r="Y221" s="74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</row>
    <row r="222" spans="12:41" customFormat="1" x14ac:dyDescent="0.2">
      <c r="L222" s="74"/>
      <c r="Q222" s="32"/>
      <c r="R222" s="68"/>
      <c r="S222" s="64"/>
      <c r="T222" s="12"/>
      <c r="V222" s="74"/>
      <c r="W222" s="12"/>
      <c r="X222" s="12"/>
      <c r="Y222" s="74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</row>
    <row r="223" spans="12:41" customFormat="1" x14ac:dyDescent="0.2">
      <c r="L223" s="74"/>
      <c r="Q223" s="32"/>
      <c r="R223" s="68"/>
      <c r="S223" s="64"/>
      <c r="T223" s="12"/>
      <c r="V223" s="74"/>
      <c r="W223" s="12"/>
      <c r="X223" s="12"/>
      <c r="Y223" s="74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</row>
    <row r="224" spans="12:41" customFormat="1" x14ac:dyDescent="0.2">
      <c r="L224" s="74"/>
      <c r="Q224" s="32"/>
      <c r="R224" s="68"/>
      <c r="S224" s="64"/>
      <c r="T224" s="12"/>
      <c r="V224" s="74"/>
      <c r="W224" s="12"/>
      <c r="X224" s="12"/>
      <c r="Y224" s="74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</row>
    <row r="225" spans="12:41" customFormat="1" x14ac:dyDescent="0.2">
      <c r="L225" s="74"/>
      <c r="Q225" s="32"/>
      <c r="R225" s="68"/>
      <c r="S225" s="64"/>
      <c r="T225" s="12"/>
      <c r="V225" s="74"/>
      <c r="W225" s="12"/>
      <c r="X225" s="12"/>
      <c r="Y225" s="74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</row>
    <row r="226" spans="12:41" customFormat="1" x14ac:dyDescent="0.2">
      <c r="L226" s="74"/>
      <c r="Q226" s="32"/>
      <c r="R226" s="68"/>
      <c r="S226" s="64"/>
      <c r="T226" s="12"/>
      <c r="V226" s="74"/>
      <c r="W226" s="12"/>
      <c r="X226" s="12"/>
      <c r="Y226" s="74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</row>
    <row r="227" spans="12:41" customFormat="1" x14ac:dyDescent="0.2">
      <c r="L227" s="74"/>
      <c r="Q227" s="32"/>
      <c r="R227" s="68"/>
      <c r="S227" s="64"/>
      <c r="T227" s="12"/>
      <c r="V227" s="74"/>
      <c r="W227" s="12"/>
      <c r="X227" s="12"/>
      <c r="Y227" s="74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</row>
    <row r="228" spans="12:41" customFormat="1" x14ac:dyDescent="0.2">
      <c r="L228" s="74"/>
      <c r="Q228" s="32"/>
      <c r="R228" s="68"/>
      <c r="S228" s="64"/>
      <c r="T228" s="12"/>
      <c r="V228" s="74"/>
      <c r="W228" s="12"/>
      <c r="X228" s="12"/>
      <c r="Y228" s="74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</row>
    <row r="229" spans="12:41" customFormat="1" x14ac:dyDescent="0.2">
      <c r="L229" s="74"/>
      <c r="Q229" s="32"/>
      <c r="R229" s="68"/>
      <c r="S229" s="64"/>
      <c r="T229" s="12"/>
      <c r="V229" s="74"/>
      <c r="W229" s="12"/>
      <c r="X229" s="12"/>
      <c r="Y229" s="74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</row>
    <row r="230" spans="12:41" customFormat="1" x14ac:dyDescent="0.2">
      <c r="L230" s="74"/>
      <c r="Q230" s="32"/>
      <c r="R230" s="68"/>
      <c r="S230" s="64"/>
      <c r="T230" s="12"/>
      <c r="V230" s="74"/>
      <c r="W230" s="12"/>
      <c r="X230" s="12"/>
      <c r="Y230" s="74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</row>
    <row r="231" spans="12:41" customFormat="1" x14ac:dyDescent="0.2">
      <c r="L231" s="74"/>
      <c r="Q231" s="32"/>
      <c r="R231" s="68"/>
      <c r="S231" s="64"/>
      <c r="T231" s="12"/>
      <c r="V231" s="74"/>
      <c r="W231" s="12"/>
      <c r="X231" s="12"/>
      <c r="Y231" s="74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</row>
    <row r="232" spans="12:41" customFormat="1" x14ac:dyDescent="0.2">
      <c r="L232" s="74"/>
      <c r="Q232" s="32"/>
      <c r="R232" s="68"/>
      <c r="S232" s="64"/>
      <c r="T232" s="12"/>
      <c r="V232" s="74"/>
      <c r="W232" s="12"/>
      <c r="X232" s="12"/>
      <c r="Y232" s="74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</row>
    <row r="233" spans="12:41" customFormat="1" x14ac:dyDescent="0.2">
      <c r="L233" s="74"/>
      <c r="Q233" s="32"/>
      <c r="R233" s="68"/>
      <c r="S233" s="64"/>
      <c r="T233" s="12"/>
      <c r="V233" s="74"/>
      <c r="W233" s="12"/>
      <c r="X233" s="12"/>
      <c r="Y233" s="74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</row>
    <row r="234" spans="12:41" customFormat="1" x14ac:dyDescent="0.2">
      <c r="L234" s="74"/>
      <c r="Q234" s="32"/>
      <c r="R234" s="68"/>
      <c r="S234" s="64"/>
      <c r="T234" s="12"/>
      <c r="V234" s="74"/>
      <c r="W234" s="12"/>
      <c r="X234" s="12"/>
      <c r="Y234" s="74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</row>
    <row r="235" spans="12:41" customFormat="1" x14ac:dyDescent="0.2">
      <c r="L235" s="74"/>
      <c r="Q235" s="32"/>
      <c r="R235" s="68"/>
      <c r="S235" s="64"/>
      <c r="T235" s="12"/>
      <c r="V235" s="74"/>
      <c r="W235" s="12"/>
      <c r="X235" s="12"/>
      <c r="Y235" s="74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</row>
    <row r="236" spans="12:41" customFormat="1" x14ac:dyDescent="0.2">
      <c r="L236" s="74"/>
      <c r="Q236" s="32"/>
      <c r="R236" s="68"/>
      <c r="S236" s="64"/>
      <c r="T236" s="12"/>
      <c r="V236" s="74"/>
      <c r="W236" s="12"/>
      <c r="X236" s="12"/>
      <c r="Y236" s="74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</row>
    <row r="237" spans="12:41" customFormat="1" x14ac:dyDescent="0.2">
      <c r="L237" s="74"/>
      <c r="Q237" s="32"/>
      <c r="R237" s="68"/>
      <c r="S237" s="64"/>
      <c r="T237" s="12"/>
      <c r="V237" s="74"/>
      <c r="W237" s="12"/>
      <c r="X237" s="12"/>
      <c r="Y237" s="74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</row>
    <row r="238" spans="12:41" customFormat="1" x14ac:dyDescent="0.2">
      <c r="L238" s="74"/>
      <c r="Q238" s="32"/>
      <c r="R238" s="68"/>
      <c r="S238" s="64"/>
      <c r="T238" s="12"/>
      <c r="V238" s="74"/>
      <c r="W238" s="12"/>
      <c r="X238" s="12"/>
      <c r="Y238" s="74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</row>
    <row r="239" spans="12:41" customFormat="1" x14ac:dyDescent="0.2">
      <c r="L239" s="74"/>
      <c r="Q239" s="32"/>
      <c r="R239" s="68"/>
      <c r="S239" s="64"/>
      <c r="T239" s="12"/>
      <c r="V239" s="74"/>
      <c r="W239" s="12"/>
      <c r="X239" s="12"/>
      <c r="Y239" s="74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</row>
    <row r="240" spans="12:41" customFormat="1" x14ac:dyDescent="0.2">
      <c r="L240" s="74"/>
      <c r="Q240" s="32"/>
      <c r="R240" s="68"/>
      <c r="S240" s="64"/>
      <c r="T240" s="12"/>
      <c r="V240" s="74"/>
      <c r="W240" s="12"/>
      <c r="X240" s="12"/>
      <c r="Y240" s="74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</row>
    <row r="241" spans="12:41" customFormat="1" x14ac:dyDescent="0.2">
      <c r="L241" s="74"/>
      <c r="Q241" s="32"/>
      <c r="R241" s="68"/>
      <c r="S241" s="64"/>
      <c r="T241" s="12"/>
      <c r="V241" s="74"/>
      <c r="W241" s="12"/>
      <c r="X241" s="12"/>
      <c r="Y241" s="74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</row>
    <row r="242" spans="12:41" customFormat="1" x14ac:dyDescent="0.2">
      <c r="L242" s="74"/>
      <c r="Q242" s="32"/>
      <c r="R242" s="68"/>
      <c r="S242" s="64"/>
      <c r="T242" s="12"/>
      <c r="V242" s="74"/>
      <c r="W242" s="12"/>
      <c r="X242" s="12"/>
      <c r="Y242" s="74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</row>
    <row r="243" spans="12:41" customFormat="1" x14ac:dyDescent="0.2">
      <c r="L243" s="74"/>
      <c r="Q243" s="32"/>
      <c r="R243" s="68"/>
      <c r="S243" s="64"/>
      <c r="T243" s="12"/>
      <c r="V243" s="74"/>
      <c r="W243" s="12"/>
      <c r="X243" s="12"/>
      <c r="Y243" s="74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</row>
    <row r="244" spans="12:41" customFormat="1" x14ac:dyDescent="0.2">
      <c r="L244" s="74"/>
      <c r="Q244" s="32"/>
      <c r="R244" s="68"/>
      <c r="S244" s="64"/>
      <c r="T244" s="12"/>
      <c r="V244" s="74"/>
      <c r="W244" s="12"/>
      <c r="X244" s="12"/>
      <c r="Y244" s="74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</row>
    <row r="245" spans="12:41" customFormat="1" x14ac:dyDescent="0.2">
      <c r="L245" s="74"/>
      <c r="Q245" s="32"/>
      <c r="R245" s="68"/>
      <c r="S245" s="64"/>
      <c r="T245" s="12"/>
      <c r="V245" s="74"/>
      <c r="W245" s="12"/>
      <c r="X245" s="12"/>
      <c r="Y245" s="74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</row>
    <row r="246" spans="12:41" customFormat="1" x14ac:dyDescent="0.2">
      <c r="L246" s="74"/>
      <c r="Q246" s="32"/>
      <c r="R246" s="68"/>
      <c r="S246" s="64"/>
      <c r="T246" s="12"/>
      <c r="V246" s="74"/>
      <c r="W246" s="12"/>
      <c r="X246" s="12"/>
      <c r="Y246" s="74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</row>
    <row r="247" spans="12:41" customFormat="1" x14ac:dyDescent="0.2">
      <c r="L247" s="74"/>
      <c r="Q247" s="32"/>
      <c r="R247" s="68"/>
      <c r="S247" s="64"/>
      <c r="T247" s="12"/>
      <c r="V247" s="74"/>
      <c r="W247" s="12"/>
      <c r="X247" s="12"/>
      <c r="Y247" s="74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</row>
    <row r="248" spans="12:41" customFormat="1" x14ac:dyDescent="0.2">
      <c r="L248" s="74"/>
      <c r="Q248" s="32"/>
      <c r="R248" s="68"/>
      <c r="S248" s="64"/>
      <c r="T248" s="12"/>
      <c r="V248" s="74"/>
      <c r="W248" s="12"/>
      <c r="X248" s="12"/>
      <c r="Y248" s="74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</row>
    <row r="249" spans="12:41" customFormat="1" x14ac:dyDescent="0.2">
      <c r="L249" s="74"/>
      <c r="Q249" s="32"/>
      <c r="R249" s="68"/>
      <c r="S249" s="64"/>
      <c r="T249" s="12"/>
      <c r="V249" s="74"/>
      <c r="W249" s="12"/>
      <c r="X249" s="12"/>
      <c r="Y249" s="74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</row>
    <row r="250" spans="12:41" customFormat="1" x14ac:dyDescent="0.2">
      <c r="L250" s="74"/>
      <c r="Q250" s="32"/>
      <c r="R250" s="68"/>
      <c r="S250" s="64"/>
      <c r="T250" s="12"/>
      <c r="V250" s="74"/>
      <c r="W250" s="12"/>
      <c r="X250" s="12"/>
      <c r="Y250" s="74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</row>
    <row r="251" spans="12:41" customFormat="1" x14ac:dyDescent="0.2">
      <c r="L251" s="74"/>
      <c r="Q251" s="32"/>
      <c r="R251" s="68"/>
      <c r="S251" s="64"/>
      <c r="T251" s="12"/>
      <c r="V251" s="74"/>
      <c r="W251" s="12"/>
      <c r="X251" s="12"/>
      <c r="Y251" s="74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</row>
    <row r="252" spans="12:41" customFormat="1" x14ac:dyDescent="0.2">
      <c r="L252" s="74"/>
      <c r="Q252" s="32"/>
      <c r="R252" s="68"/>
      <c r="S252" s="64"/>
      <c r="T252" s="12"/>
      <c r="V252" s="74"/>
      <c r="W252" s="12"/>
      <c r="X252" s="12"/>
      <c r="Y252" s="74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</row>
    <row r="253" spans="12:41" customFormat="1" x14ac:dyDescent="0.2">
      <c r="L253" s="74"/>
      <c r="Q253" s="32"/>
      <c r="R253" s="68"/>
      <c r="S253" s="64"/>
      <c r="T253" s="12"/>
      <c r="V253" s="74"/>
      <c r="W253" s="12"/>
      <c r="X253" s="12"/>
      <c r="Y253" s="74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</row>
    <row r="254" spans="12:41" customFormat="1" x14ac:dyDescent="0.2">
      <c r="L254" s="74"/>
      <c r="Q254" s="32"/>
      <c r="R254" s="68"/>
      <c r="S254" s="64"/>
      <c r="T254" s="12"/>
      <c r="V254" s="74"/>
      <c r="W254" s="12"/>
      <c r="X254" s="12"/>
      <c r="Y254" s="74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</row>
    <row r="255" spans="12:41" customFormat="1" x14ac:dyDescent="0.2">
      <c r="L255" s="74"/>
      <c r="Q255" s="32"/>
      <c r="R255" s="68"/>
      <c r="S255" s="64"/>
      <c r="T255" s="12"/>
      <c r="V255" s="74"/>
      <c r="W255" s="12"/>
      <c r="X255" s="12"/>
      <c r="Y255" s="74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</row>
    <row r="256" spans="12:41" customFormat="1" x14ac:dyDescent="0.2">
      <c r="L256" s="74"/>
      <c r="Q256" s="32"/>
      <c r="R256" s="68"/>
      <c r="S256" s="64"/>
      <c r="T256" s="12"/>
      <c r="V256" s="74"/>
      <c r="W256" s="12"/>
      <c r="X256" s="12"/>
      <c r="Y256" s="74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</row>
    <row r="257" spans="12:41" customFormat="1" x14ac:dyDescent="0.2">
      <c r="L257" s="74"/>
      <c r="Q257" s="32"/>
      <c r="R257" s="68"/>
      <c r="S257" s="64"/>
      <c r="T257" s="12"/>
      <c r="V257" s="74"/>
      <c r="W257" s="12"/>
      <c r="X257" s="12"/>
      <c r="Y257" s="74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</row>
    <row r="258" spans="12:41" customFormat="1" x14ac:dyDescent="0.2">
      <c r="L258" s="74"/>
      <c r="Q258" s="32"/>
      <c r="R258" s="68"/>
      <c r="S258" s="64"/>
      <c r="T258" s="12"/>
      <c r="V258" s="74"/>
      <c r="W258" s="12"/>
      <c r="X258" s="12"/>
      <c r="Y258" s="74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</row>
    <row r="259" spans="12:41" customFormat="1" x14ac:dyDescent="0.2">
      <c r="L259" s="74"/>
      <c r="Q259" s="32"/>
      <c r="R259" s="68"/>
      <c r="S259" s="64"/>
      <c r="T259" s="12"/>
      <c r="V259" s="74"/>
      <c r="W259" s="12"/>
      <c r="X259" s="12"/>
      <c r="Y259" s="74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</row>
    <row r="260" spans="12:41" customFormat="1" x14ac:dyDescent="0.2">
      <c r="L260" s="74"/>
      <c r="Q260" s="32"/>
      <c r="R260" s="68"/>
      <c r="S260" s="64"/>
      <c r="T260" s="12"/>
      <c r="V260" s="74"/>
      <c r="W260" s="12"/>
      <c r="X260" s="12"/>
      <c r="Y260" s="74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</row>
    <row r="261" spans="12:41" customFormat="1" x14ac:dyDescent="0.2">
      <c r="L261" s="74"/>
      <c r="Q261" s="32"/>
      <c r="R261" s="68"/>
      <c r="S261" s="64"/>
      <c r="T261" s="12"/>
      <c r="V261" s="74"/>
      <c r="W261" s="12"/>
      <c r="X261" s="12"/>
      <c r="Y261" s="74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</row>
    <row r="262" spans="12:41" customFormat="1" x14ac:dyDescent="0.2">
      <c r="L262" s="74"/>
      <c r="Q262" s="32"/>
      <c r="R262" s="68"/>
      <c r="S262" s="64"/>
      <c r="T262" s="12"/>
      <c r="V262" s="74"/>
      <c r="W262" s="12"/>
      <c r="X262" s="12"/>
      <c r="Y262" s="74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</row>
    <row r="263" spans="12:41" customFormat="1" x14ac:dyDescent="0.2">
      <c r="L263" s="74"/>
      <c r="Q263" s="32"/>
      <c r="R263" s="68"/>
      <c r="S263" s="64"/>
      <c r="T263" s="12"/>
      <c r="V263" s="74"/>
      <c r="W263" s="12"/>
      <c r="X263" s="12"/>
      <c r="Y263" s="74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</row>
    <row r="264" spans="12:41" customFormat="1" x14ac:dyDescent="0.2">
      <c r="L264" s="74"/>
      <c r="Q264" s="32"/>
      <c r="R264" s="68"/>
      <c r="S264" s="64"/>
      <c r="T264" s="12"/>
      <c r="V264" s="74"/>
      <c r="W264" s="12"/>
      <c r="X264" s="12"/>
      <c r="Y264" s="74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</row>
    <row r="265" spans="12:41" customFormat="1" x14ac:dyDescent="0.2">
      <c r="L265" s="74"/>
      <c r="Q265" s="32"/>
      <c r="R265" s="68"/>
      <c r="S265" s="64"/>
      <c r="T265" s="12"/>
      <c r="V265" s="74"/>
      <c r="W265" s="12"/>
      <c r="X265" s="12"/>
      <c r="Y265" s="74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</row>
    <row r="266" spans="12:41" customFormat="1" x14ac:dyDescent="0.2">
      <c r="L266" s="74"/>
      <c r="Q266" s="32"/>
      <c r="R266" s="68"/>
      <c r="S266" s="64"/>
      <c r="T266" s="12"/>
      <c r="V266" s="74"/>
      <c r="W266" s="12"/>
      <c r="X266" s="12"/>
      <c r="Y266" s="74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</row>
    <row r="267" spans="12:41" customFormat="1" x14ac:dyDescent="0.2">
      <c r="L267" s="74"/>
      <c r="Q267" s="32"/>
      <c r="R267" s="68"/>
      <c r="S267" s="64"/>
      <c r="T267" s="12"/>
      <c r="V267" s="74"/>
      <c r="W267" s="12"/>
      <c r="X267" s="12"/>
      <c r="Y267" s="74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</row>
    <row r="268" spans="12:41" customFormat="1" x14ac:dyDescent="0.2">
      <c r="L268" s="74"/>
      <c r="Q268" s="32"/>
      <c r="R268" s="68"/>
      <c r="S268" s="64"/>
      <c r="T268" s="12"/>
      <c r="V268" s="74"/>
      <c r="W268" s="12"/>
      <c r="X268" s="12"/>
      <c r="Y268" s="74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</row>
    <row r="269" spans="12:41" customFormat="1" x14ac:dyDescent="0.2">
      <c r="L269" s="74"/>
      <c r="Q269" s="32"/>
      <c r="R269" s="68"/>
      <c r="S269" s="64"/>
      <c r="T269" s="12"/>
      <c r="V269" s="74"/>
      <c r="W269" s="12"/>
      <c r="X269" s="12"/>
      <c r="Y269" s="74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</row>
    <row r="270" spans="12:41" customFormat="1" x14ac:dyDescent="0.2">
      <c r="L270" s="74"/>
      <c r="Q270" s="32"/>
      <c r="R270" s="68"/>
      <c r="S270" s="64"/>
      <c r="T270" s="12"/>
      <c r="V270" s="74"/>
      <c r="W270" s="12"/>
      <c r="X270" s="12"/>
      <c r="Y270" s="74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</row>
    <row r="271" spans="12:41" customFormat="1" x14ac:dyDescent="0.2">
      <c r="L271" s="74"/>
      <c r="Q271" s="32"/>
      <c r="R271" s="68"/>
      <c r="S271" s="64"/>
      <c r="T271" s="12"/>
      <c r="V271" s="74"/>
      <c r="W271" s="12"/>
      <c r="X271" s="12"/>
      <c r="Y271" s="74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</row>
    <row r="272" spans="12:41" customFormat="1" x14ac:dyDescent="0.2">
      <c r="L272" s="74"/>
      <c r="Q272" s="32"/>
      <c r="R272" s="68"/>
      <c r="S272" s="64"/>
      <c r="T272" s="12"/>
      <c r="V272" s="74"/>
      <c r="W272" s="12"/>
      <c r="X272" s="12"/>
      <c r="Y272" s="74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</row>
    <row r="273" spans="12:41" customFormat="1" x14ac:dyDescent="0.2">
      <c r="L273" s="74"/>
      <c r="Q273" s="32"/>
      <c r="R273" s="68"/>
      <c r="S273" s="64"/>
      <c r="T273" s="12"/>
      <c r="V273" s="74"/>
      <c r="W273" s="12"/>
      <c r="X273" s="12"/>
      <c r="Y273" s="74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</row>
    <row r="274" spans="12:41" customFormat="1" x14ac:dyDescent="0.2">
      <c r="L274" s="74"/>
      <c r="Q274" s="32"/>
      <c r="R274" s="68"/>
      <c r="S274" s="64"/>
      <c r="T274" s="12"/>
      <c r="V274" s="74"/>
      <c r="W274" s="12"/>
      <c r="X274" s="12"/>
      <c r="Y274" s="74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</row>
    <row r="275" spans="12:41" customFormat="1" x14ac:dyDescent="0.2">
      <c r="L275" s="74"/>
      <c r="Q275" s="32"/>
      <c r="R275" s="68"/>
      <c r="S275" s="64"/>
      <c r="T275" s="12"/>
      <c r="V275" s="74"/>
      <c r="W275" s="12"/>
      <c r="X275" s="12"/>
      <c r="Y275" s="74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</row>
    <row r="276" spans="12:41" customFormat="1" x14ac:dyDescent="0.2">
      <c r="L276" s="74"/>
      <c r="Q276" s="32"/>
      <c r="R276" s="68"/>
      <c r="S276" s="64"/>
      <c r="T276" s="12"/>
      <c r="V276" s="74"/>
      <c r="W276" s="12"/>
      <c r="X276" s="12"/>
      <c r="Y276" s="74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</row>
    <row r="277" spans="12:41" customFormat="1" x14ac:dyDescent="0.2">
      <c r="L277" s="74"/>
      <c r="Q277" s="32"/>
      <c r="R277" s="68"/>
      <c r="S277" s="64"/>
      <c r="T277" s="12"/>
      <c r="V277" s="74"/>
      <c r="W277" s="12"/>
      <c r="X277" s="12"/>
      <c r="Y277" s="74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</row>
    <row r="278" spans="12:41" customFormat="1" x14ac:dyDescent="0.2">
      <c r="L278" s="74"/>
      <c r="Q278" s="32"/>
      <c r="R278" s="68"/>
      <c r="S278" s="64"/>
      <c r="T278" s="12"/>
      <c r="V278" s="74"/>
      <c r="W278" s="12"/>
      <c r="X278" s="12"/>
      <c r="Y278" s="74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</row>
    <row r="279" spans="12:41" customFormat="1" x14ac:dyDescent="0.2">
      <c r="L279" s="74"/>
      <c r="Q279" s="32"/>
      <c r="R279" s="68"/>
      <c r="S279" s="64"/>
      <c r="T279" s="12"/>
      <c r="V279" s="74"/>
      <c r="W279" s="12"/>
      <c r="X279" s="12"/>
      <c r="Y279" s="74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</row>
    <row r="280" spans="12:41" customFormat="1" x14ac:dyDescent="0.2">
      <c r="L280" s="74"/>
      <c r="Q280" s="32"/>
      <c r="R280" s="68"/>
      <c r="S280" s="64"/>
      <c r="T280" s="12"/>
      <c r="V280" s="74"/>
      <c r="W280" s="12"/>
      <c r="X280" s="12"/>
      <c r="Y280" s="74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</row>
    <row r="281" spans="12:41" customFormat="1" x14ac:dyDescent="0.2">
      <c r="L281" s="74"/>
      <c r="Q281" s="32"/>
      <c r="R281" s="68"/>
      <c r="S281" s="64"/>
      <c r="T281" s="12"/>
      <c r="V281" s="74"/>
      <c r="W281" s="12"/>
      <c r="X281" s="12"/>
      <c r="Y281" s="74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</row>
    <row r="282" spans="12:41" customFormat="1" x14ac:dyDescent="0.2">
      <c r="L282" s="74"/>
      <c r="Q282" s="32"/>
      <c r="R282" s="68"/>
      <c r="S282" s="64"/>
      <c r="T282" s="12"/>
      <c r="V282" s="74"/>
      <c r="W282" s="12"/>
      <c r="X282" s="12"/>
      <c r="Y282" s="74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</row>
    <row r="283" spans="12:41" customFormat="1" x14ac:dyDescent="0.2">
      <c r="L283" s="74"/>
      <c r="Q283" s="32"/>
      <c r="R283" s="68"/>
      <c r="S283" s="64"/>
      <c r="T283" s="12"/>
      <c r="V283" s="74"/>
      <c r="W283" s="12"/>
      <c r="X283" s="12"/>
      <c r="Y283" s="74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</row>
    <row r="284" spans="12:41" customFormat="1" x14ac:dyDescent="0.2">
      <c r="L284" s="74"/>
      <c r="Q284" s="32"/>
      <c r="R284" s="68"/>
      <c r="S284" s="64"/>
      <c r="T284" s="12"/>
      <c r="V284" s="74"/>
      <c r="W284" s="12"/>
      <c r="X284" s="12"/>
      <c r="Y284" s="74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</row>
    <row r="285" spans="12:41" customFormat="1" x14ac:dyDescent="0.2">
      <c r="L285" s="74"/>
      <c r="Q285" s="32"/>
      <c r="R285" s="68"/>
      <c r="S285" s="64"/>
      <c r="T285" s="12"/>
      <c r="V285" s="74"/>
      <c r="W285" s="12"/>
      <c r="X285" s="12"/>
      <c r="Y285" s="74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</row>
    <row r="286" spans="12:41" customFormat="1" x14ac:dyDescent="0.2">
      <c r="L286" s="74"/>
      <c r="Q286" s="32"/>
      <c r="R286" s="68"/>
      <c r="S286" s="64"/>
      <c r="T286" s="12"/>
      <c r="V286" s="74"/>
      <c r="W286" s="12"/>
      <c r="X286" s="12"/>
      <c r="Y286" s="74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</row>
    <row r="287" spans="12:41" customFormat="1" x14ac:dyDescent="0.2">
      <c r="L287" s="74"/>
      <c r="Q287" s="32"/>
      <c r="R287" s="68"/>
      <c r="S287" s="64"/>
      <c r="T287" s="12"/>
      <c r="V287" s="74"/>
      <c r="W287" s="12"/>
      <c r="X287" s="12"/>
      <c r="Y287" s="74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</row>
    <row r="288" spans="12:41" customFormat="1" x14ac:dyDescent="0.2">
      <c r="L288" s="74"/>
      <c r="Q288" s="32"/>
      <c r="R288" s="68"/>
      <c r="S288" s="64"/>
      <c r="T288" s="12"/>
      <c r="V288" s="74"/>
      <c r="W288" s="12"/>
      <c r="X288" s="12"/>
      <c r="Y288" s="74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</row>
    <row r="289" spans="12:41" customFormat="1" x14ac:dyDescent="0.2">
      <c r="L289" s="74"/>
      <c r="Q289" s="32"/>
      <c r="R289" s="68"/>
      <c r="S289" s="64"/>
      <c r="T289" s="12"/>
      <c r="V289" s="74"/>
      <c r="W289" s="12"/>
      <c r="X289" s="12"/>
      <c r="Y289" s="74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</row>
    <row r="290" spans="12:41" customFormat="1" x14ac:dyDescent="0.2">
      <c r="L290" s="74"/>
      <c r="Q290" s="32"/>
      <c r="R290" s="68"/>
      <c r="S290" s="64"/>
      <c r="T290" s="12"/>
      <c r="V290" s="74"/>
      <c r="W290" s="12"/>
      <c r="X290" s="12"/>
      <c r="Y290" s="74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</row>
    <row r="291" spans="12:41" customFormat="1" x14ac:dyDescent="0.2">
      <c r="L291" s="74"/>
      <c r="Q291" s="32"/>
      <c r="R291" s="68"/>
      <c r="S291" s="64"/>
      <c r="T291" s="12"/>
      <c r="V291" s="74"/>
      <c r="W291" s="12"/>
      <c r="X291" s="12"/>
      <c r="Y291" s="74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</row>
    <row r="292" spans="12:41" customFormat="1" x14ac:dyDescent="0.2">
      <c r="L292" s="74"/>
      <c r="Q292" s="32"/>
      <c r="R292" s="68"/>
      <c r="S292" s="64"/>
      <c r="T292" s="12"/>
      <c r="V292" s="74"/>
      <c r="W292" s="12"/>
      <c r="X292" s="12"/>
      <c r="Y292" s="74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</row>
    <row r="293" spans="12:41" customFormat="1" x14ac:dyDescent="0.2">
      <c r="L293" s="74"/>
      <c r="Q293" s="32"/>
      <c r="R293" s="68"/>
      <c r="S293" s="64"/>
      <c r="T293" s="12"/>
      <c r="V293" s="74"/>
      <c r="W293" s="12"/>
      <c r="X293" s="12"/>
      <c r="Y293" s="74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</row>
    <row r="294" spans="12:41" customFormat="1" x14ac:dyDescent="0.2">
      <c r="L294" s="74"/>
      <c r="Q294" s="32"/>
      <c r="R294" s="68"/>
      <c r="S294" s="64"/>
      <c r="T294" s="12"/>
      <c r="V294" s="74"/>
      <c r="W294" s="12"/>
      <c r="X294" s="12"/>
      <c r="Y294" s="74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</row>
    <row r="295" spans="12:41" customFormat="1" x14ac:dyDescent="0.2">
      <c r="L295" s="74"/>
      <c r="Q295" s="32"/>
      <c r="R295" s="68"/>
      <c r="S295" s="64"/>
      <c r="T295" s="12"/>
      <c r="V295" s="74"/>
      <c r="W295" s="12"/>
      <c r="X295" s="12"/>
      <c r="Y295" s="74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</row>
    <row r="296" spans="12:41" customFormat="1" x14ac:dyDescent="0.2">
      <c r="L296" s="74"/>
      <c r="Q296" s="32"/>
      <c r="R296" s="68"/>
      <c r="S296" s="64"/>
      <c r="T296" s="12"/>
      <c r="V296" s="74"/>
      <c r="W296" s="12"/>
      <c r="X296" s="12"/>
      <c r="Y296" s="74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</row>
    <row r="297" spans="12:41" customFormat="1" x14ac:dyDescent="0.2">
      <c r="L297" s="74"/>
      <c r="Q297" s="32"/>
      <c r="R297" s="68"/>
      <c r="S297" s="64"/>
      <c r="T297" s="12"/>
      <c r="V297" s="74"/>
      <c r="W297" s="12"/>
      <c r="X297" s="12"/>
      <c r="Y297" s="74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</row>
    <row r="298" spans="12:41" customFormat="1" x14ac:dyDescent="0.2">
      <c r="L298" s="74"/>
      <c r="Q298" s="32"/>
      <c r="R298" s="68"/>
      <c r="S298" s="64"/>
      <c r="T298" s="12"/>
      <c r="V298" s="74"/>
      <c r="W298" s="12"/>
      <c r="X298" s="12"/>
      <c r="Y298" s="74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</row>
    <row r="299" spans="12:41" customFormat="1" x14ac:dyDescent="0.2">
      <c r="L299" s="74"/>
      <c r="Q299" s="32"/>
      <c r="R299" s="68"/>
      <c r="S299" s="64"/>
      <c r="T299" s="12"/>
      <c r="V299" s="74"/>
      <c r="W299" s="12"/>
      <c r="X299" s="12"/>
      <c r="Y299" s="74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</row>
    <row r="300" spans="12:41" customFormat="1" x14ac:dyDescent="0.2">
      <c r="L300" s="74"/>
      <c r="Q300" s="32"/>
      <c r="R300" s="68"/>
      <c r="S300" s="64"/>
      <c r="T300" s="12"/>
      <c r="V300" s="74"/>
      <c r="W300" s="12"/>
      <c r="X300" s="12"/>
      <c r="Y300" s="74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</row>
    <row r="301" spans="12:41" customFormat="1" x14ac:dyDescent="0.2">
      <c r="L301" s="74"/>
      <c r="Q301" s="32"/>
      <c r="R301" s="68"/>
      <c r="S301" s="64"/>
      <c r="T301" s="12"/>
      <c r="V301" s="74"/>
      <c r="W301" s="12"/>
      <c r="X301" s="12"/>
      <c r="Y301" s="74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</row>
    <row r="302" spans="12:41" customFormat="1" x14ac:dyDescent="0.2">
      <c r="L302" s="74"/>
      <c r="Q302" s="32"/>
      <c r="R302" s="68"/>
      <c r="S302" s="64"/>
      <c r="T302" s="12"/>
      <c r="V302" s="74"/>
      <c r="W302" s="12"/>
      <c r="X302" s="12"/>
      <c r="Y302" s="74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</row>
    <row r="303" spans="12:41" customFormat="1" x14ac:dyDescent="0.2">
      <c r="L303" s="74"/>
      <c r="Q303" s="32"/>
      <c r="R303" s="68"/>
      <c r="S303" s="64"/>
      <c r="T303" s="12"/>
      <c r="V303" s="74"/>
      <c r="W303" s="12"/>
      <c r="X303" s="12"/>
      <c r="Y303" s="74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</row>
    <row r="304" spans="12:41" customFormat="1" x14ac:dyDescent="0.2">
      <c r="L304" s="74"/>
      <c r="Q304" s="32"/>
      <c r="R304" s="68"/>
      <c r="S304" s="64"/>
      <c r="T304" s="12"/>
      <c r="V304" s="74"/>
      <c r="W304" s="12"/>
      <c r="X304" s="12"/>
      <c r="Y304" s="74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</row>
    <row r="305" spans="12:41" customFormat="1" x14ac:dyDescent="0.2">
      <c r="L305" s="74"/>
      <c r="Q305" s="32"/>
      <c r="R305" s="68"/>
      <c r="S305" s="64"/>
      <c r="T305" s="12"/>
      <c r="V305" s="74"/>
      <c r="W305" s="12"/>
      <c r="X305" s="12"/>
      <c r="Y305" s="74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</row>
    <row r="306" spans="12:41" customFormat="1" x14ac:dyDescent="0.2">
      <c r="L306" s="74"/>
      <c r="Q306" s="32"/>
      <c r="R306" s="68"/>
      <c r="S306" s="64"/>
      <c r="T306" s="12"/>
      <c r="V306" s="74"/>
      <c r="W306" s="12"/>
      <c r="X306" s="12"/>
      <c r="Y306" s="74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</row>
    <row r="307" spans="12:41" customFormat="1" x14ac:dyDescent="0.2">
      <c r="L307" s="74"/>
      <c r="Q307" s="32"/>
      <c r="R307" s="68"/>
      <c r="S307" s="64"/>
      <c r="T307" s="12"/>
      <c r="V307" s="74"/>
      <c r="W307" s="12"/>
      <c r="X307" s="12"/>
      <c r="Y307" s="74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</row>
    <row r="308" spans="12:41" customFormat="1" x14ac:dyDescent="0.2">
      <c r="L308" s="74"/>
      <c r="Q308" s="32"/>
      <c r="R308" s="68"/>
      <c r="S308" s="64"/>
      <c r="T308" s="12"/>
      <c r="V308" s="74"/>
      <c r="W308" s="12"/>
      <c r="X308" s="12"/>
      <c r="Y308" s="74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</row>
    <row r="309" spans="12:41" customFormat="1" x14ac:dyDescent="0.2">
      <c r="L309" s="74"/>
      <c r="Q309" s="32"/>
      <c r="R309" s="68"/>
      <c r="S309" s="64"/>
      <c r="T309" s="12"/>
      <c r="V309" s="74"/>
      <c r="W309" s="12"/>
      <c r="X309" s="12"/>
      <c r="Y309" s="74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</row>
    <row r="310" spans="12:41" customFormat="1" x14ac:dyDescent="0.2">
      <c r="L310" s="74"/>
      <c r="Q310" s="32"/>
      <c r="R310" s="68"/>
      <c r="S310" s="64"/>
      <c r="T310" s="12"/>
      <c r="V310" s="74"/>
      <c r="W310" s="12"/>
      <c r="X310" s="12"/>
      <c r="Y310" s="74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</row>
    <row r="311" spans="12:41" customFormat="1" x14ac:dyDescent="0.2">
      <c r="L311" s="74"/>
      <c r="Q311" s="32"/>
      <c r="R311" s="68"/>
      <c r="S311" s="64"/>
      <c r="T311" s="12"/>
      <c r="V311" s="74"/>
      <c r="W311" s="12"/>
      <c r="X311" s="12"/>
      <c r="Y311" s="74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</row>
    <row r="312" spans="12:41" customFormat="1" x14ac:dyDescent="0.2">
      <c r="L312" s="74"/>
      <c r="Q312" s="32"/>
      <c r="R312" s="68"/>
      <c r="S312" s="64"/>
      <c r="T312" s="12"/>
      <c r="V312" s="74"/>
      <c r="W312" s="12"/>
      <c r="X312" s="12"/>
      <c r="Y312" s="74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</row>
    <row r="313" spans="12:41" customFormat="1" x14ac:dyDescent="0.2">
      <c r="L313" s="74"/>
      <c r="Q313" s="32"/>
      <c r="R313" s="68"/>
      <c r="S313" s="64"/>
      <c r="T313" s="12"/>
      <c r="V313" s="74"/>
      <c r="W313" s="12"/>
      <c r="X313" s="12"/>
      <c r="Y313" s="74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</row>
    <row r="314" spans="12:41" customFormat="1" x14ac:dyDescent="0.2">
      <c r="L314" s="74"/>
      <c r="Q314" s="32"/>
      <c r="R314" s="68"/>
      <c r="S314" s="64"/>
      <c r="T314" s="12"/>
      <c r="V314" s="74"/>
      <c r="W314" s="12"/>
      <c r="X314" s="12"/>
      <c r="Y314" s="74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</row>
    <row r="315" spans="12:41" customFormat="1" x14ac:dyDescent="0.2">
      <c r="L315" s="74"/>
      <c r="Q315" s="32"/>
      <c r="R315" s="68"/>
      <c r="S315" s="64"/>
      <c r="T315" s="12"/>
      <c r="V315" s="74"/>
      <c r="W315" s="12"/>
      <c r="X315" s="12"/>
      <c r="Y315" s="74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</row>
    <row r="316" spans="12:41" customFormat="1" x14ac:dyDescent="0.2">
      <c r="L316" s="74"/>
      <c r="Q316" s="32"/>
      <c r="R316" s="68"/>
      <c r="S316" s="64"/>
      <c r="T316" s="12"/>
      <c r="V316" s="74"/>
      <c r="W316" s="12"/>
      <c r="X316" s="12"/>
      <c r="Y316" s="74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</row>
    <row r="317" spans="12:41" customFormat="1" x14ac:dyDescent="0.2">
      <c r="L317" s="74"/>
      <c r="Q317" s="32"/>
      <c r="R317" s="68"/>
      <c r="S317" s="64"/>
      <c r="T317" s="12"/>
      <c r="V317" s="74"/>
      <c r="W317" s="12"/>
      <c r="X317" s="12"/>
      <c r="Y317" s="74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</row>
    <row r="318" spans="12:41" customFormat="1" x14ac:dyDescent="0.2">
      <c r="L318" s="74"/>
      <c r="Q318" s="32"/>
      <c r="R318" s="68"/>
      <c r="S318" s="64"/>
      <c r="T318" s="12"/>
      <c r="V318" s="74"/>
      <c r="W318" s="12"/>
      <c r="X318" s="12"/>
      <c r="Y318" s="74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</row>
    <row r="319" spans="12:41" customFormat="1" x14ac:dyDescent="0.2">
      <c r="L319" s="74"/>
      <c r="Q319" s="32"/>
      <c r="R319" s="68"/>
      <c r="S319" s="64"/>
      <c r="T319" s="12"/>
      <c r="V319" s="74"/>
      <c r="W319" s="12"/>
      <c r="X319" s="12"/>
      <c r="Y319" s="74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</row>
    <row r="320" spans="12:41" customFormat="1" x14ac:dyDescent="0.2">
      <c r="L320" s="74"/>
      <c r="Q320" s="32"/>
      <c r="R320" s="68"/>
      <c r="S320" s="64"/>
      <c r="T320" s="12"/>
      <c r="V320" s="74"/>
      <c r="W320" s="12"/>
      <c r="X320" s="12"/>
      <c r="Y320" s="74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</row>
    <row r="321" spans="12:41" customFormat="1" x14ac:dyDescent="0.2">
      <c r="L321" s="74"/>
      <c r="Q321" s="32"/>
      <c r="R321" s="68"/>
      <c r="S321" s="64"/>
      <c r="T321" s="12"/>
      <c r="V321" s="74"/>
      <c r="W321" s="12"/>
      <c r="X321" s="12"/>
      <c r="Y321" s="74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</row>
    <row r="322" spans="12:41" customFormat="1" x14ac:dyDescent="0.2">
      <c r="L322" s="74"/>
      <c r="Q322" s="32"/>
      <c r="R322" s="68"/>
      <c r="S322" s="64"/>
      <c r="T322" s="12"/>
      <c r="V322" s="74"/>
      <c r="W322" s="12"/>
      <c r="X322" s="12"/>
      <c r="Y322" s="74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</row>
    <row r="323" spans="12:41" customFormat="1" x14ac:dyDescent="0.2">
      <c r="L323" s="74"/>
      <c r="Q323" s="32"/>
      <c r="R323" s="68"/>
      <c r="S323" s="64"/>
      <c r="T323" s="12"/>
      <c r="V323" s="74"/>
      <c r="W323" s="12"/>
      <c r="X323" s="12"/>
      <c r="Y323" s="74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</row>
    <row r="324" spans="12:41" customFormat="1" x14ac:dyDescent="0.2">
      <c r="L324" s="74"/>
      <c r="Q324" s="32"/>
      <c r="R324" s="68"/>
      <c r="S324" s="64"/>
      <c r="T324" s="12"/>
      <c r="V324" s="74"/>
      <c r="W324" s="12"/>
      <c r="X324" s="12"/>
      <c r="Y324" s="74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</row>
    <row r="325" spans="12:41" customFormat="1" x14ac:dyDescent="0.2">
      <c r="L325" s="74"/>
      <c r="Q325" s="32"/>
      <c r="R325" s="68"/>
      <c r="S325" s="64"/>
      <c r="T325" s="12"/>
      <c r="V325" s="74"/>
      <c r="W325" s="12"/>
      <c r="X325" s="12"/>
      <c r="Y325" s="74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</row>
    <row r="326" spans="12:41" customFormat="1" x14ac:dyDescent="0.2">
      <c r="L326" s="74"/>
      <c r="Q326" s="32"/>
      <c r="R326" s="68"/>
      <c r="S326" s="64"/>
      <c r="T326" s="12"/>
      <c r="V326" s="74"/>
      <c r="W326" s="12"/>
      <c r="X326" s="12"/>
      <c r="Y326" s="74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</row>
    <row r="327" spans="12:41" customFormat="1" x14ac:dyDescent="0.2">
      <c r="L327" s="74"/>
      <c r="Q327" s="32"/>
      <c r="R327" s="68"/>
      <c r="S327" s="64"/>
      <c r="T327" s="12"/>
      <c r="V327" s="74"/>
      <c r="W327" s="12"/>
      <c r="X327" s="12"/>
      <c r="Y327" s="74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</row>
    <row r="328" spans="12:41" customFormat="1" x14ac:dyDescent="0.2">
      <c r="L328" s="74"/>
      <c r="Q328" s="32"/>
      <c r="R328" s="68"/>
      <c r="S328" s="64"/>
      <c r="T328" s="12"/>
      <c r="V328" s="74"/>
      <c r="W328" s="12"/>
      <c r="X328" s="12"/>
      <c r="Y328" s="74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</row>
    <row r="329" spans="12:41" customFormat="1" x14ac:dyDescent="0.2">
      <c r="L329" s="74"/>
      <c r="Q329" s="32"/>
      <c r="R329" s="68"/>
      <c r="S329" s="64"/>
      <c r="T329" s="12"/>
      <c r="V329" s="74"/>
      <c r="W329" s="12"/>
      <c r="X329" s="12"/>
      <c r="Y329" s="74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</row>
    <row r="330" spans="12:41" customFormat="1" x14ac:dyDescent="0.2">
      <c r="L330" s="74"/>
      <c r="Q330" s="32"/>
      <c r="R330" s="68"/>
      <c r="S330" s="64"/>
      <c r="T330" s="12"/>
      <c r="V330" s="74"/>
      <c r="W330" s="12"/>
      <c r="X330" s="12"/>
      <c r="Y330" s="74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</row>
    <row r="331" spans="12:41" customFormat="1" x14ac:dyDescent="0.2">
      <c r="L331" s="74"/>
      <c r="Q331" s="32"/>
      <c r="R331" s="68"/>
      <c r="S331" s="64"/>
      <c r="T331" s="12"/>
      <c r="V331" s="74"/>
      <c r="W331" s="12"/>
      <c r="X331" s="12"/>
      <c r="Y331" s="74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</row>
    <row r="332" spans="12:41" customFormat="1" x14ac:dyDescent="0.2">
      <c r="L332" s="74"/>
      <c r="Q332" s="32"/>
      <c r="R332" s="68"/>
      <c r="S332" s="64"/>
      <c r="T332" s="12"/>
      <c r="V332" s="74"/>
      <c r="W332" s="12"/>
      <c r="X332" s="12"/>
      <c r="Y332" s="74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</row>
    <row r="333" spans="12:41" customFormat="1" x14ac:dyDescent="0.2">
      <c r="L333" s="74"/>
      <c r="Q333" s="32"/>
      <c r="R333" s="68"/>
      <c r="S333" s="64"/>
      <c r="T333" s="12"/>
      <c r="V333" s="74"/>
      <c r="W333" s="12"/>
      <c r="X333" s="12"/>
      <c r="Y333" s="74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</row>
    <row r="334" spans="12:41" customFormat="1" x14ac:dyDescent="0.2">
      <c r="L334" s="74"/>
      <c r="Q334" s="32"/>
      <c r="R334" s="68"/>
      <c r="S334" s="64"/>
      <c r="T334" s="12"/>
      <c r="V334" s="74"/>
      <c r="W334" s="12"/>
      <c r="X334" s="12"/>
      <c r="Y334" s="74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</row>
    <row r="335" spans="12:41" customFormat="1" x14ac:dyDescent="0.2">
      <c r="L335" s="74"/>
      <c r="Q335" s="32"/>
      <c r="R335" s="68"/>
      <c r="S335" s="64"/>
      <c r="T335" s="12"/>
      <c r="V335" s="74"/>
      <c r="W335" s="12"/>
      <c r="X335" s="12"/>
      <c r="Y335" s="74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</row>
    <row r="336" spans="12:41" customFormat="1" x14ac:dyDescent="0.2">
      <c r="L336" s="74"/>
      <c r="Q336" s="32"/>
      <c r="R336" s="68"/>
      <c r="S336" s="64"/>
      <c r="T336" s="12"/>
      <c r="V336" s="74"/>
      <c r="W336" s="12"/>
      <c r="X336" s="12"/>
      <c r="Y336" s="74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</row>
    <row r="337" spans="12:41" customFormat="1" x14ac:dyDescent="0.2">
      <c r="L337" s="74"/>
      <c r="Q337" s="32"/>
      <c r="R337" s="68"/>
      <c r="S337" s="64"/>
      <c r="T337" s="12"/>
      <c r="V337" s="74"/>
      <c r="W337" s="12"/>
      <c r="X337" s="12"/>
      <c r="Y337" s="74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</row>
    <row r="338" spans="12:41" customFormat="1" x14ac:dyDescent="0.2">
      <c r="L338" s="74"/>
      <c r="Q338" s="32"/>
      <c r="R338" s="68"/>
      <c r="S338" s="64"/>
      <c r="T338" s="12"/>
      <c r="V338" s="74"/>
      <c r="W338" s="12"/>
      <c r="X338" s="12"/>
      <c r="Y338" s="74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</row>
    <row r="339" spans="12:41" customFormat="1" x14ac:dyDescent="0.2">
      <c r="L339" s="74"/>
      <c r="Q339" s="32"/>
      <c r="R339" s="68"/>
      <c r="S339" s="64"/>
      <c r="T339" s="12"/>
      <c r="V339" s="74"/>
      <c r="W339" s="12"/>
      <c r="X339" s="12"/>
      <c r="Y339" s="74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</row>
    <row r="340" spans="12:41" customFormat="1" x14ac:dyDescent="0.2">
      <c r="L340" s="74"/>
      <c r="Q340" s="32"/>
      <c r="R340" s="68"/>
      <c r="S340" s="64"/>
      <c r="T340" s="12"/>
      <c r="V340" s="74"/>
      <c r="W340" s="12"/>
      <c r="X340" s="12"/>
      <c r="Y340" s="74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</row>
    <row r="341" spans="12:41" customFormat="1" x14ac:dyDescent="0.2">
      <c r="L341" s="74"/>
      <c r="Q341" s="32"/>
      <c r="R341" s="68"/>
      <c r="S341" s="64"/>
      <c r="T341" s="12"/>
      <c r="V341" s="74"/>
      <c r="W341" s="12"/>
      <c r="X341" s="12"/>
      <c r="Y341" s="74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</row>
    <row r="342" spans="12:41" customFormat="1" x14ac:dyDescent="0.2">
      <c r="L342" s="74"/>
      <c r="Q342" s="32"/>
      <c r="R342" s="68"/>
      <c r="S342" s="64"/>
      <c r="T342" s="12"/>
      <c r="V342" s="74"/>
      <c r="W342" s="12"/>
      <c r="X342" s="12"/>
      <c r="Y342" s="74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</row>
    <row r="343" spans="12:41" customFormat="1" x14ac:dyDescent="0.2">
      <c r="L343" s="74"/>
      <c r="Q343" s="32"/>
      <c r="R343" s="68"/>
      <c r="S343" s="64"/>
      <c r="T343" s="12"/>
      <c r="V343" s="74"/>
      <c r="W343" s="12"/>
      <c r="X343" s="12"/>
      <c r="Y343" s="74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</row>
    <row r="344" spans="12:41" customFormat="1" x14ac:dyDescent="0.2">
      <c r="L344" s="74"/>
      <c r="Q344" s="32"/>
      <c r="R344" s="68"/>
      <c r="S344" s="64"/>
      <c r="T344" s="12"/>
      <c r="V344" s="74"/>
      <c r="W344" s="12"/>
      <c r="X344" s="12"/>
      <c r="Y344" s="74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</row>
    <row r="345" spans="12:41" customFormat="1" x14ac:dyDescent="0.2">
      <c r="L345" s="74"/>
      <c r="Q345" s="32"/>
      <c r="R345" s="68"/>
      <c r="S345" s="64"/>
      <c r="T345" s="12"/>
      <c r="V345" s="74"/>
      <c r="W345" s="12"/>
      <c r="X345" s="12"/>
      <c r="Y345" s="74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</row>
    <row r="346" spans="12:41" customFormat="1" x14ac:dyDescent="0.2">
      <c r="L346" s="74"/>
      <c r="Q346" s="32"/>
      <c r="R346" s="68"/>
      <c r="S346" s="64"/>
      <c r="T346" s="12"/>
      <c r="V346" s="74"/>
      <c r="W346" s="12"/>
      <c r="X346" s="12"/>
      <c r="Y346" s="74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</row>
    <row r="347" spans="12:41" customFormat="1" x14ac:dyDescent="0.2">
      <c r="L347" s="74"/>
      <c r="Q347" s="32"/>
      <c r="R347" s="68"/>
      <c r="S347" s="64"/>
      <c r="T347" s="12"/>
      <c r="V347" s="74"/>
      <c r="W347" s="12"/>
      <c r="X347" s="12"/>
      <c r="Y347" s="74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</row>
    <row r="348" spans="12:41" customFormat="1" x14ac:dyDescent="0.2">
      <c r="L348" s="74"/>
      <c r="Q348" s="32"/>
      <c r="R348" s="68"/>
      <c r="S348" s="64"/>
      <c r="T348" s="12"/>
      <c r="V348" s="74"/>
      <c r="W348" s="12"/>
      <c r="X348" s="12"/>
      <c r="Y348" s="74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</row>
    <row r="349" spans="12:41" customFormat="1" x14ac:dyDescent="0.2">
      <c r="L349" s="74"/>
      <c r="Q349" s="32"/>
      <c r="R349" s="68"/>
      <c r="S349" s="64"/>
      <c r="T349" s="12"/>
      <c r="V349" s="74"/>
      <c r="W349" s="12"/>
      <c r="X349" s="12"/>
      <c r="Y349" s="74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</row>
    <row r="350" spans="12:41" customFormat="1" x14ac:dyDescent="0.2">
      <c r="L350" s="74"/>
      <c r="Q350" s="32"/>
      <c r="R350" s="68"/>
      <c r="S350" s="64"/>
      <c r="T350" s="12"/>
      <c r="V350" s="74"/>
      <c r="W350" s="12"/>
      <c r="X350" s="12"/>
      <c r="Y350" s="74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</row>
    <row r="351" spans="12:41" customFormat="1" x14ac:dyDescent="0.2">
      <c r="L351" s="74"/>
      <c r="Q351" s="32"/>
      <c r="R351" s="68"/>
      <c r="S351" s="64"/>
      <c r="T351" s="12"/>
      <c r="V351" s="74"/>
      <c r="W351" s="12"/>
      <c r="X351" s="12"/>
      <c r="Y351" s="74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</row>
    <row r="352" spans="12:41" customFormat="1" x14ac:dyDescent="0.2">
      <c r="L352" s="74"/>
      <c r="Q352" s="32"/>
      <c r="R352" s="68"/>
      <c r="S352" s="64"/>
      <c r="T352" s="12"/>
      <c r="V352" s="74"/>
      <c r="W352" s="12"/>
      <c r="X352" s="12"/>
      <c r="Y352" s="74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</row>
    <row r="353" spans="12:41" customFormat="1" x14ac:dyDescent="0.2">
      <c r="L353" s="74"/>
      <c r="Q353" s="32"/>
      <c r="R353" s="68"/>
      <c r="S353" s="64"/>
      <c r="T353" s="12"/>
      <c r="V353" s="74"/>
      <c r="W353" s="12"/>
      <c r="X353" s="12"/>
      <c r="Y353" s="74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</row>
    <row r="354" spans="12:41" customFormat="1" x14ac:dyDescent="0.2">
      <c r="L354" s="74"/>
      <c r="Q354" s="32"/>
      <c r="R354" s="68"/>
      <c r="S354" s="64"/>
      <c r="T354" s="12"/>
      <c r="V354" s="74"/>
      <c r="W354" s="12"/>
      <c r="X354" s="12"/>
      <c r="Y354" s="74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</row>
    <row r="355" spans="12:41" customFormat="1" x14ac:dyDescent="0.2">
      <c r="L355" s="74"/>
      <c r="Q355" s="32"/>
      <c r="R355" s="68"/>
      <c r="S355" s="64"/>
      <c r="T355" s="12"/>
      <c r="V355" s="74"/>
      <c r="W355" s="12"/>
      <c r="X355" s="12"/>
      <c r="Y355" s="74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</row>
    <row r="356" spans="12:41" customFormat="1" x14ac:dyDescent="0.2">
      <c r="L356" s="74"/>
      <c r="Q356" s="32"/>
      <c r="R356" s="68"/>
      <c r="S356" s="64"/>
      <c r="T356" s="12"/>
      <c r="V356" s="74"/>
      <c r="W356" s="12"/>
      <c r="X356" s="12"/>
      <c r="Y356" s="74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</row>
    <row r="357" spans="12:41" customFormat="1" x14ac:dyDescent="0.2">
      <c r="L357" s="74"/>
      <c r="Q357" s="32"/>
      <c r="R357" s="68"/>
      <c r="S357" s="64"/>
      <c r="T357" s="12"/>
      <c r="V357" s="74"/>
      <c r="W357" s="12"/>
      <c r="X357" s="12"/>
      <c r="Y357" s="74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</row>
    <row r="358" spans="12:41" customFormat="1" x14ac:dyDescent="0.2">
      <c r="L358" s="74"/>
      <c r="Q358" s="32"/>
      <c r="R358" s="68"/>
      <c r="S358" s="64"/>
      <c r="T358" s="12"/>
      <c r="V358" s="74"/>
      <c r="W358" s="12"/>
      <c r="X358" s="12"/>
      <c r="Y358" s="74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</row>
    <row r="359" spans="12:41" customFormat="1" x14ac:dyDescent="0.2">
      <c r="L359" s="74"/>
      <c r="Q359" s="32"/>
      <c r="R359" s="68"/>
      <c r="S359" s="64"/>
      <c r="T359" s="12"/>
      <c r="V359" s="74"/>
      <c r="W359" s="12"/>
      <c r="X359" s="12"/>
      <c r="Y359" s="74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</row>
    <row r="360" spans="12:41" customFormat="1" x14ac:dyDescent="0.2">
      <c r="L360" s="74"/>
      <c r="Q360" s="32"/>
      <c r="R360" s="68"/>
      <c r="S360" s="64"/>
      <c r="T360" s="12"/>
      <c r="V360" s="74"/>
      <c r="W360" s="12"/>
      <c r="X360" s="12"/>
      <c r="Y360" s="74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</row>
    <row r="361" spans="12:41" customFormat="1" x14ac:dyDescent="0.2">
      <c r="L361" s="74"/>
      <c r="Q361" s="32"/>
      <c r="R361" s="68"/>
      <c r="S361" s="64"/>
      <c r="T361" s="12"/>
      <c r="V361" s="74"/>
      <c r="W361" s="12"/>
      <c r="X361" s="12"/>
      <c r="Y361" s="74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</row>
    <row r="362" spans="12:41" customFormat="1" x14ac:dyDescent="0.2">
      <c r="L362" s="74"/>
      <c r="Q362" s="32"/>
      <c r="R362" s="68"/>
      <c r="S362" s="64"/>
      <c r="T362" s="12"/>
      <c r="V362" s="74"/>
      <c r="W362" s="12"/>
      <c r="X362" s="12"/>
      <c r="Y362" s="74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</row>
    <row r="363" spans="12:41" customFormat="1" x14ac:dyDescent="0.2">
      <c r="L363" s="74"/>
      <c r="Q363" s="32"/>
      <c r="R363" s="68"/>
      <c r="S363" s="64"/>
      <c r="T363" s="12"/>
      <c r="V363" s="74"/>
      <c r="W363" s="12"/>
      <c r="X363" s="12"/>
      <c r="Y363" s="74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</row>
    <row r="364" spans="12:41" customFormat="1" x14ac:dyDescent="0.2">
      <c r="L364" s="74"/>
      <c r="Q364" s="32"/>
      <c r="R364" s="68"/>
      <c r="S364" s="64"/>
      <c r="T364" s="12"/>
      <c r="V364" s="74"/>
      <c r="W364" s="12"/>
      <c r="X364" s="12"/>
      <c r="Y364" s="74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</row>
    <row r="365" spans="12:41" customFormat="1" x14ac:dyDescent="0.2">
      <c r="L365" s="74"/>
      <c r="Q365" s="32"/>
      <c r="R365" s="68"/>
      <c r="S365" s="64"/>
      <c r="T365" s="12"/>
      <c r="V365" s="74"/>
      <c r="W365" s="12"/>
      <c r="X365" s="12"/>
      <c r="Y365" s="74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</row>
    <row r="366" spans="12:41" customFormat="1" x14ac:dyDescent="0.2">
      <c r="L366" s="74"/>
      <c r="Q366" s="32"/>
      <c r="R366" s="68"/>
      <c r="S366" s="64"/>
      <c r="T366" s="12"/>
      <c r="V366" s="74"/>
      <c r="W366" s="12"/>
      <c r="X366" s="12"/>
      <c r="Y366" s="74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</row>
    <row r="367" spans="12:41" customFormat="1" x14ac:dyDescent="0.2">
      <c r="L367" s="74"/>
      <c r="Q367" s="32"/>
      <c r="R367" s="68"/>
      <c r="S367" s="64"/>
      <c r="T367" s="12"/>
      <c r="V367" s="74"/>
      <c r="W367" s="12"/>
      <c r="X367" s="12"/>
      <c r="Y367" s="74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</row>
    <row r="368" spans="12:41" customFormat="1" x14ac:dyDescent="0.2">
      <c r="L368" s="74"/>
      <c r="Q368" s="32"/>
      <c r="R368" s="68"/>
      <c r="S368" s="64"/>
      <c r="T368" s="12"/>
      <c r="V368" s="74"/>
      <c r="W368" s="12"/>
      <c r="X368" s="12"/>
      <c r="Y368" s="74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</row>
    <row r="369" spans="12:41" customFormat="1" x14ac:dyDescent="0.2">
      <c r="L369" s="74"/>
      <c r="Q369" s="32"/>
      <c r="R369" s="68"/>
      <c r="S369" s="64"/>
      <c r="T369" s="12"/>
      <c r="V369" s="74"/>
      <c r="W369" s="12"/>
      <c r="X369" s="12"/>
      <c r="Y369" s="74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</row>
    <row r="370" spans="12:41" customFormat="1" x14ac:dyDescent="0.2">
      <c r="L370" s="74"/>
      <c r="Q370" s="32"/>
      <c r="R370" s="68"/>
      <c r="S370" s="64"/>
      <c r="T370" s="12"/>
      <c r="V370" s="74"/>
      <c r="W370" s="12"/>
      <c r="X370" s="12"/>
      <c r="Y370" s="74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</row>
    <row r="371" spans="12:41" customFormat="1" x14ac:dyDescent="0.2">
      <c r="L371" s="74"/>
      <c r="Q371" s="32"/>
      <c r="R371" s="68"/>
      <c r="S371" s="64"/>
      <c r="T371" s="12"/>
      <c r="V371" s="74"/>
      <c r="W371" s="12"/>
      <c r="X371" s="12"/>
      <c r="Y371" s="74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</row>
    <row r="372" spans="12:41" customFormat="1" x14ac:dyDescent="0.2">
      <c r="L372" s="74"/>
      <c r="Q372" s="32"/>
      <c r="R372" s="68"/>
      <c r="S372" s="64"/>
      <c r="T372" s="12"/>
      <c r="V372" s="74"/>
      <c r="W372" s="12"/>
      <c r="X372" s="12"/>
      <c r="Y372" s="74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</row>
    <row r="373" spans="12:41" customFormat="1" x14ac:dyDescent="0.2">
      <c r="L373" s="74"/>
      <c r="Q373" s="32"/>
      <c r="R373" s="68"/>
      <c r="S373" s="64"/>
      <c r="T373" s="12"/>
      <c r="V373" s="74"/>
      <c r="W373" s="12"/>
      <c r="X373" s="12"/>
      <c r="Y373" s="74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</row>
    <row r="374" spans="12:41" customFormat="1" x14ac:dyDescent="0.2">
      <c r="L374" s="74"/>
      <c r="Q374" s="32"/>
      <c r="R374" s="68"/>
      <c r="S374" s="64"/>
      <c r="T374" s="12"/>
      <c r="V374" s="74"/>
      <c r="W374" s="12"/>
      <c r="X374" s="12"/>
      <c r="Y374" s="74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</row>
    <row r="375" spans="12:41" customFormat="1" x14ac:dyDescent="0.2">
      <c r="L375" s="74"/>
      <c r="Q375" s="32"/>
      <c r="R375" s="68"/>
      <c r="S375" s="64"/>
      <c r="T375" s="12"/>
      <c r="V375" s="74"/>
      <c r="W375" s="12"/>
      <c r="X375" s="12"/>
      <c r="Y375" s="74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</row>
    <row r="376" spans="12:41" customFormat="1" x14ac:dyDescent="0.2">
      <c r="L376" s="74"/>
      <c r="Q376" s="32"/>
      <c r="R376" s="68"/>
      <c r="S376" s="64"/>
      <c r="T376" s="12"/>
      <c r="V376" s="74"/>
      <c r="W376" s="12"/>
      <c r="X376" s="12"/>
      <c r="Y376" s="74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</row>
    <row r="377" spans="12:41" customFormat="1" x14ac:dyDescent="0.2">
      <c r="L377" s="74"/>
      <c r="Q377" s="32"/>
      <c r="R377" s="68"/>
      <c r="S377" s="64"/>
      <c r="T377" s="12"/>
      <c r="V377" s="74"/>
      <c r="W377" s="12"/>
      <c r="X377" s="12"/>
      <c r="Y377" s="74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</row>
    <row r="378" spans="12:41" customFormat="1" x14ac:dyDescent="0.2">
      <c r="L378" s="74"/>
      <c r="Q378" s="32"/>
      <c r="R378" s="68"/>
      <c r="S378" s="64"/>
      <c r="T378" s="12"/>
      <c r="V378" s="74"/>
      <c r="W378" s="12"/>
      <c r="X378" s="12"/>
      <c r="Y378" s="74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</row>
    <row r="379" spans="12:41" customFormat="1" x14ac:dyDescent="0.2">
      <c r="L379" s="74"/>
      <c r="Q379" s="32"/>
      <c r="R379" s="68"/>
      <c r="S379" s="64"/>
      <c r="T379" s="12"/>
      <c r="V379" s="74"/>
      <c r="W379" s="12"/>
      <c r="X379" s="12"/>
      <c r="Y379" s="74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</row>
    <row r="380" spans="12:41" customFormat="1" x14ac:dyDescent="0.2">
      <c r="L380" s="74"/>
      <c r="Q380" s="32"/>
      <c r="R380" s="68"/>
      <c r="S380" s="64"/>
      <c r="T380" s="12"/>
      <c r="V380" s="74"/>
      <c r="W380" s="12"/>
      <c r="X380" s="12"/>
      <c r="Y380" s="74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</row>
    <row r="381" spans="12:41" customFormat="1" x14ac:dyDescent="0.2">
      <c r="L381" s="74"/>
      <c r="Q381" s="32"/>
      <c r="R381" s="68"/>
      <c r="S381" s="64"/>
      <c r="T381" s="12"/>
      <c r="V381" s="74"/>
      <c r="W381" s="12"/>
      <c r="X381" s="12"/>
      <c r="Y381" s="74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</row>
    <row r="382" spans="12:41" customFormat="1" x14ac:dyDescent="0.2">
      <c r="L382" s="74"/>
      <c r="Q382" s="32"/>
      <c r="R382" s="68"/>
      <c r="S382" s="64"/>
      <c r="T382" s="12"/>
      <c r="V382" s="74"/>
      <c r="W382" s="12"/>
      <c r="X382" s="12"/>
      <c r="Y382" s="74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</row>
    <row r="383" spans="12:41" customFormat="1" x14ac:dyDescent="0.2">
      <c r="L383" s="74"/>
      <c r="Q383" s="32"/>
      <c r="R383" s="68"/>
      <c r="S383" s="64"/>
      <c r="T383" s="12"/>
      <c r="V383" s="74"/>
      <c r="W383" s="12"/>
      <c r="X383" s="12"/>
      <c r="Y383" s="74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</row>
    <row r="384" spans="12:41" customFormat="1" x14ac:dyDescent="0.2">
      <c r="L384" s="74"/>
      <c r="Q384" s="32"/>
      <c r="R384" s="68"/>
      <c r="S384" s="64"/>
      <c r="T384" s="12"/>
      <c r="V384" s="74"/>
      <c r="W384" s="12"/>
      <c r="X384" s="12"/>
      <c r="Y384" s="74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</row>
    <row r="385" spans="12:41" customFormat="1" x14ac:dyDescent="0.2">
      <c r="L385" s="74"/>
      <c r="Q385" s="32"/>
      <c r="R385" s="68"/>
      <c r="S385" s="64"/>
      <c r="T385" s="12"/>
      <c r="V385" s="74"/>
      <c r="W385" s="12"/>
      <c r="X385" s="12"/>
      <c r="Y385" s="74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</row>
    <row r="386" spans="12:41" customFormat="1" x14ac:dyDescent="0.2">
      <c r="L386" s="74"/>
      <c r="Q386" s="32"/>
      <c r="R386" s="68"/>
      <c r="S386" s="64"/>
      <c r="T386" s="12"/>
      <c r="V386" s="74"/>
      <c r="W386" s="12"/>
      <c r="X386" s="12"/>
      <c r="Y386" s="74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</row>
    <row r="387" spans="12:41" customFormat="1" x14ac:dyDescent="0.2">
      <c r="L387" s="74"/>
      <c r="Q387" s="32"/>
      <c r="R387" s="68"/>
      <c r="S387" s="64"/>
      <c r="T387" s="12"/>
      <c r="V387" s="74"/>
      <c r="W387" s="12"/>
      <c r="X387" s="12"/>
      <c r="Y387" s="74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</row>
    <row r="388" spans="12:41" customFormat="1" x14ac:dyDescent="0.2">
      <c r="L388" s="74"/>
      <c r="Q388" s="32"/>
      <c r="R388" s="68"/>
      <c r="S388" s="64"/>
      <c r="T388" s="12"/>
      <c r="V388" s="74"/>
      <c r="W388" s="12"/>
      <c r="X388" s="12"/>
      <c r="Y388" s="74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</row>
    <row r="389" spans="12:41" customFormat="1" x14ac:dyDescent="0.2">
      <c r="L389" s="74"/>
      <c r="Q389" s="32"/>
      <c r="R389" s="68"/>
      <c r="S389" s="64"/>
      <c r="T389" s="12"/>
      <c r="V389" s="74"/>
      <c r="W389" s="12"/>
      <c r="X389" s="12"/>
      <c r="Y389" s="74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</row>
    <row r="390" spans="12:41" customFormat="1" x14ac:dyDescent="0.2">
      <c r="L390" s="74"/>
      <c r="Q390" s="32"/>
      <c r="R390" s="68"/>
      <c r="S390" s="64"/>
      <c r="T390" s="12"/>
      <c r="V390" s="74"/>
      <c r="W390" s="12"/>
      <c r="X390" s="12"/>
      <c r="Y390" s="74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</row>
    <row r="391" spans="12:41" customFormat="1" x14ac:dyDescent="0.2">
      <c r="L391" s="74"/>
      <c r="Q391" s="32"/>
      <c r="R391" s="68"/>
      <c r="S391" s="64"/>
      <c r="T391" s="12"/>
      <c r="V391" s="74"/>
      <c r="W391" s="12"/>
      <c r="X391" s="12"/>
      <c r="Y391" s="74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</row>
    <row r="392" spans="12:41" customFormat="1" x14ac:dyDescent="0.2">
      <c r="L392" s="74"/>
      <c r="Q392" s="32"/>
      <c r="R392" s="68"/>
      <c r="S392" s="64"/>
      <c r="T392" s="12"/>
      <c r="V392" s="74"/>
      <c r="W392" s="12"/>
      <c r="X392" s="12"/>
      <c r="Y392" s="74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</row>
    <row r="393" spans="12:41" customFormat="1" x14ac:dyDescent="0.2">
      <c r="L393" s="74"/>
      <c r="Q393" s="32"/>
      <c r="R393" s="68"/>
      <c r="S393" s="64"/>
      <c r="T393" s="12"/>
      <c r="V393" s="74"/>
      <c r="W393" s="12"/>
      <c r="X393" s="12"/>
      <c r="Y393" s="74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</row>
    <row r="394" spans="12:41" customFormat="1" x14ac:dyDescent="0.2">
      <c r="L394" s="74"/>
      <c r="Q394" s="32"/>
      <c r="R394" s="68"/>
      <c r="S394" s="64"/>
      <c r="T394" s="12"/>
      <c r="V394" s="74"/>
      <c r="W394" s="12"/>
      <c r="X394" s="12"/>
      <c r="Y394" s="74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</row>
    <row r="395" spans="12:41" customFormat="1" x14ac:dyDescent="0.2">
      <c r="L395" s="74"/>
      <c r="Q395" s="32"/>
      <c r="R395" s="68"/>
      <c r="S395" s="64"/>
      <c r="T395" s="12"/>
      <c r="V395" s="74"/>
      <c r="W395" s="12"/>
      <c r="X395" s="12"/>
      <c r="Y395" s="74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</row>
    <row r="396" spans="12:41" customFormat="1" x14ac:dyDescent="0.2">
      <c r="L396" s="74"/>
      <c r="Q396" s="32"/>
      <c r="R396" s="68"/>
      <c r="S396" s="64"/>
      <c r="T396" s="12"/>
      <c r="V396" s="74"/>
      <c r="W396" s="12"/>
      <c r="X396" s="12"/>
      <c r="Y396" s="74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</row>
    <row r="397" spans="12:41" customFormat="1" x14ac:dyDescent="0.2">
      <c r="L397" s="74"/>
      <c r="Q397" s="32"/>
      <c r="R397" s="68"/>
      <c r="S397" s="64"/>
      <c r="T397" s="12"/>
      <c r="V397" s="74"/>
      <c r="W397" s="12"/>
      <c r="X397" s="12"/>
      <c r="Y397" s="74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</row>
    <row r="398" spans="12:41" customFormat="1" x14ac:dyDescent="0.2">
      <c r="L398" s="74"/>
      <c r="Q398" s="32"/>
      <c r="R398" s="68"/>
      <c r="S398" s="64"/>
      <c r="T398" s="12"/>
      <c r="V398" s="74"/>
      <c r="W398" s="12"/>
      <c r="X398" s="12"/>
      <c r="Y398" s="74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</row>
    <row r="399" spans="12:41" customFormat="1" x14ac:dyDescent="0.2">
      <c r="L399" s="74"/>
      <c r="Q399" s="32"/>
      <c r="R399" s="68"/>
      <c r="S399" s="64"/>
      <c r="T399" s="12"/>
      <c r="V399" s="74"/>
      <c r="W399" s="12"/>
      <c r="X399" s="12"/>
      <c r="Y399" s="74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</row>
    <row r="400" spans="12:41" customFormat="1" x14ac:dyDescent="0.2">
      <c r="L400" s="74"/>
      <c r="Q400" s="32"/>
      <c r="R400" s="68"/>
      <c r="S400" s="64"/>
      <c r="T400" s="12"/>
      <c r="V400" s="74"/>
      <c r="W400" s="12"/>
      <c r="X400" s="12"/>
      <c r="Y400" s="74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</row>
    <row r="401" spans="12:41" customFormat="1" x14ac:dyDescent="0.2">
      <c r="L401" s="74"/>
      <c r="Q401" s="32"/>
      <c r="R401" s="68"/>
      <c r="S401" s="64"/>
      <c r="T401" s="12"/>
      <c r="V401" s="74"/>
      <c r="W401" s="12"/>
      <c r="X401" s="12"/>
      <c r="Y401" s="74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</row>
    <row r="402" spans="12:41" customFormat="1" x14ac:dyDescent="0.2">
      <c r="L402" s="74"/>
      <c r="Q402" s="32"/>
      <c r="R402" s="68"/>
      <c r="S402" s="64"/>
      <c r="T402" s="12"/>
      <c r="V402" s="74"/>
      <c r="W402" s="12"/>
      <c r="X402" s="12"/>
      <c r="Y402" s="74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</row>
    <row r="403" spans="12:41" customFormat="1" x14ac:dyDescent="0.2">
      <c r="L403" s="74"/>
      <c r="Q403" s="32"/>
      <c r="R403" s="68"/>
      <c r="S403" s="64"/>
      <c r="T403" s="12"/>
      <c r="V403" s="74"/>
      <c r="W403" s="12"/>
      <c r="X403" s="12"/>
      <c r="Y403" s="74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</row>
    <row r="404" spans="12:41" customFormat="1" x14ac:dyDescent="0.2">
      <c r="L404" s="74"/>
      <c r="Q404" s="32"/>
      <c r="R404" s="68"/>
      <c r="S404" s="64"/>
      <c r="T404" s="12"/>
      <c r="V404" s="74"/>
      <c r="W404" s="12"/>
      <c r="X404" s="12"/>
      <c r="Y404" s="74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</row>
    <row r="405" spans="12:41" customFormat="1" x14ac:dyDescent="0.2">
      <c r="L405" s="74"/>
      <c r="Q405" s="32"/>
      <c r="R405" s="68"/>
      <c r="S405" s="64"/>
      <c r="T405" s="12"/>
      <c r="V405" s="74"/>
      <c r="W405" s="12"/>
      <c r="X405" s="12"/>
      <c r="Y405" s="74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</row>
    <row r="406" spans="12:41" customFormat="1" x14ac:dyDescent="0.2">
      <c r="L406" s="74"/>
      <c r="Q406" s="32"/>
      <c r="R406" s="68"/>
      <c r="S406" s="64"/>
      <c r="T406" s="12"/>
      <c r="V406" s="74"/>
      <c r="W406" s="12"/>
      <c r="X406" s="12"/>
      <c r="Y406" s="74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</row>
    <row r="407" spans="12:41" customFormat="1" x14ac:dyDescent="0.2">
      <c r="L407" s="74"/>
      <c r="Q407" s="32"/>
      <c r="R407" s="68"/>
      <c r="S407" s="64"/>
      <c r="T407" s="12"/>
      <c r="V407" s="74"/>
      <c r="W407" s="12"/>
      <c r="X407" s="12"/>
      <c r="Y407" s="74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</row>
    <row r="408" spans="12:41" customFormat="1" x14ac:dyDescent="0.2">
      <c r="L408" s="74"/>
      <c r="Q408" s="32"/>
      <c r="R408" s="68"/>
      <c r="S408" s="64"/>
      <c r="T408" s="12"/>
      <c r="V408" s="74"/>
      <c r="W408" s="12"/>
      <c r="X408" s="12"/>
      <c r="Y408" s="74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</row>
    <row r="409" spans="12:41" customFormat="1" x14ac:dyDescent="0.2">
      <c r="L409" s="74"/>
      <c r="Q409" s="32"/>
      <c r="R409" s="68"/>
      <c r="S409" s="64"/>
      <c r="T409" s="12"/>
      <c r="V409" s="74"/>
      <c r="W409" s="12"/>
      <c r="X409" s="12"/>
      <c r="Y409" s="74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</row>
    <row r="410" spans="12:41" customFormat="1" x14ac:dyDescent="0.2">
      <c r="L410" s="74"/>
      <c r="Q410" s="32"/>
      <c r="R410" s="68"/>
      <c r="S410" s="64"/>
      <c r="T410" s="12"/>
      <c r="V410" s="74"/>
      <c r="W410" s="12"/>
      <c r="X410" s="12"/>
      <c r="Y410" s="74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</row>
    <row r="411" spans="12:41" customFormat="1" x14ac:dyDescent="0.2">
      <c r="L411" s="74"/>
      <c r="Q411" s="32"/>
      <c r="R411" s="68"/>
      <c r="S411" s="64"/>
      <c r="T411" s="12"/>
      <c r="V411" s="74"/>
      <c r="W411" s="12"/>
      <c r="X411" s="12"/>
      <c r="Y411" s="74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</row>
    <row r="412" spans="12:41" customFormat="1" x14ac:dyDescent="0.2">
      <c r="L412" s="74"/>
      <c r="Q412" s="32"/>
      <c r="R412" s="68"/>
      <c r="S412" s="64"/>
      <c r="T412" s="12"/>
      <c r="V412" s="74"/>
      <c r="W412" s="12"/>
      <c r="X412" s="12"/>
      <c r="Y412" s="74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</row>
    <row r="413" spans="12:41" customFormat="1" x14ac:dyDescent="0.2">
      <c r="L413" s="74"/>
      <c r="Q413" s="32"/>
      <c r="R413" s="68"/>
      <c r="S413" s="64"/>
      <c r="T413" s="12"/>
      <c r="V413" s="74"/>
      <c r="W413" s="12"/>
      <c r="X413" s="12"/>
      <c r="Y413" s="74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</row>
    <row r="414" spans="12:41" customFormat="1" x14ac:dyDescent="0.2">
      <c r="L414" s="74"/>
      <c r="Q414" s="32"/>
      <c r="R414" s="68"/>
      <c r="S414" s="64"/>
      <c r="T414" s="12"/>
      <c r="V414" s="74"/>
      <c r="W414" s="12"/>
      <c r="X414" s="12"/>
      <c r="Y414" s="74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</row>
    <row r="415" spans="12:41" customFormat="1" x14ac:dyDescent="0.2">
      <c r="L415" s="74"/>
      <c r="Q415" s="32"/>
      <c r="R415" s="68"/>
      <c r="S415" s="64"/>
      <c r="T415" s="12"/>
      <c r="V415" s="74"/>
      <c r="W415" s="12"/>
      <c r="X415" s="12"/>
      <c r="Y415" s="74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</row>
    <row r="416" spans="12:41" customFormat="1" x14ac:dyDescent="0.2">
      <c r="L416" s="74"/>
      <c r="Q416" s="32"/>
      <c r="R416" s="68"/>
      <c r="S416" s="64"/>
      <c r="T416" s="12"/>
      <c r="V416" s="74"/>
      <c r="W416" s="12"/>
      <c r="X416" s="12"/>
      <c r="Y416" s="74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</row>
    <row r="417" spans="12:41" customFormat="1" x14ac:dyDescent="0.2">
      <c r="L417" s="74"/>
      <c r="Q417" s="32"/>
      <c r="R417" s="68"/>
      <c r="S417" s="64"/>
      <c r="T417" s="12"/>
      <c r="V417" s="74"/>
      <c r="W417" s="12"/>
      <c r="X417" s="12"/>
      <c r="Y417" s="74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</row>
    <row r="418" spans="12:41" customFormat="1" x14ac:dyDescent="0.2">
      <c r="L418" s="74"/>
      <c r="Q418" s="32"/>
      <c r="R418" s="68"/>
      <c r="S418" s="64"/>
      <c r="T418" s="12"/>
      <c r="V418" s="74"/>
      <c r="W418" s="12"/>
      <c r="X418" s="12"/>
      <c r="Y418" s="74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</row>
    <row r="419" spans="12:41" customFormat="1" x14ac:dyDescent="0.2">
      <c r="L419" s="74"/>
      <c r="Q419" s="32"/>
      <c r="R419" s="68"/>
      <c r="S419" s="64"/>
      <c r="T419" s="12"/>
      <c r="V419" s="74"/>
      <c r="W419" s="12"/>
      <c r="X419" s="12"/>
      <c r="Y419" s="74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</row>
    <row r="420" spans="12:41" customFormat="1" x14ac:dyDescent="0.2">
      <c r="L420" s="74"/>
      <c r="Q420" s="32"/>
      <c r="R420" s="68"/>
      <c r="S420" s="64"/>
      <c r="T420" s="12"/>
      <c r="V420" s="74"/>
      <c r="W420" s="12"/>
      <c r="X420" s="12"/>
      <c r="Y420" s="74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</row>
    <row r="421" spans="12:41" customFormat="1" x14ac:dyDescent="0.2">
      <c r="L421" s="74"/>
      <c r="Q421" s="32"/>
      <c r="R421" s="68"/>
      <c r="S421" s="64"/>
      <c r="T421" s="12"/>
      <c r="V421" s="74"/>
      <c r="W421" s="12"/>
      <c r="X421" s="12"/>
      <c r="Y421" s="74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</row>
    <row r="422" spans="12:41" customFormat="1" x14ac:dyDescent="0.2">
      <c r="L422" s="74"/>
      <c r="Q422" s="32"/>
      <c r="R422" s="68"/>
      <c r="S422" s="64"/>
      <c r="T422" s="12"/>
      <c r="V422" s="74"/>
      <c r="W422" s="12"/>
      <c r="X422" s="12"/>
      <c r="Y422" s="74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</row>
    <row r="423" spans="12:41" customFormat="1" x14ac:dyDescent="0.2">
      <c r="L423" s="74"/>
      <c r="Q423" s="32"/>
      <c r="R423" s="68"/>
      <c r="S423" s="64"/>
      <c r="T423" s="12"/>
      <c r="V423" s="74"/>
      <c r="W423" s="12"/>
      <c r="X423" s="12"/>
      <c r="Y423" s="74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</row>
    <row r="424" spans="12:41" customFormat="1" x14ac:dyDescent="0.2">
      <c r="L424" s="74"/>
      <c r="Q424" s="32"/>
      <c r="R424" s="68"/>
      <c r="S424" s="64"/>
      <c r="T424" s="12"/>
      <c r="V424" s="74"/>
      <c r="W424" s="12"/>
      <c r="X424" s="12"/>
      <c r="Y424" s="74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</row>
    <row r="425" spans="12:41" customFormat="1" x14ac:dyDescent="0.2">
      <c r="L425" s="74"/>
      <c r="Q425" s="32"/>
      <c r="R425" s="68"/>
      <c r="S425" s="64"/>
      <c r="T425" s="12"/>
      <c r="V425" s="74"/>
      <c r="W425" s="12"/>
      <c r="X425" s="12"/>
      <c r="Y425" s="74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</row>
    <row r="426" spans="12:41" customFormat="1" x14ac:dyDescent="0.2">
      <c r="L426" s="74"/>
      <c r="Q426" s="32"/>
      <c r="R426" s="68"/>
      <c r="S426" s="64"/>
      <c r="T426" s="12"/>
      <c r="V426" s="74"/>
      <c r="W426" s="12"/>
      <c r="X426" s="12"/>
      <c r="Y426" s="74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</row>
    <row r="427" spans="12:41" customFormat="1" x14ac:dyDescent="0.2">
      <c r="L427" s="74"/>
      <c r="Q427" s="32"/>
      <c r="R427" s="68"/>
      <c r="S427" s="64"/>
      <c r="T427" s="12"/>
      <c r="V427" s="74"/>
      <c r="W427" s="12"/>
      <c r="X427" s="12"/>
      <c r="Y427" s="74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</row>
    <row r="428" spans="12:41" customFormat="1" x14ac:dyDescent="0.2">
      <c r="L428" s="74"/>
      <c r="Q428" s="32"/>
      <c r="R428" s="68"/>
      <c r="S428" s="64"/>
      <c r="T428" s="12"/>
      <c r="V428" s="74"/>
      <c r="W428" s="12"/>
      <c r="X428" s="12"/>
      <c r="Y428" s="74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</row>
    <row r="429" spans="12:41" customFormat="1" x14ac:dyDescent="0.2">
      <c r="L429" s="74"/>
      <c r="Q429" s="32"/>
      <c r="R429" s="68"/>
      <c r="S429" s="64"/>
      <c r="T429" s="12"/>
      <c r="V429" s="74"/>
      <c r="W429" s="12"/>
      <c r="X429" s="12"/>
      <c r="Y429" s="74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</row>
    <row r="430" spans="12:41" customFormat="1" x14ac:dyDescent="0.2">
      <c r="L430" s="74"/>
      <c r="Q430" s="32"/>
      <c r="R430" s="68"/>
      <c r="S430" s="64"/>
      <c r="T430" s="12"/>
      <c r="V430" s="74"/>
      <c r="W430" s="12"/>
      <c r="X430" s="12"/>
      <c r="Y430" s="74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</row>
    <row r="431" spans="12:41" customFormat="1" x14ac:dyDescent="0.2">
      <c r="L431" s="74"/>
      <c r="Q431" s="32"/>
      <c r="R431" s="68"/>
      <c r="S431" s="64"/>
      <c r="T431" s="12"/>
      <c r="V431" s="74"/>
      <c r="W431" s="12"/>
      <c r="X431" s="12"/>
      <c r="Y431" s="74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</row>
    <row r="432" spans="12:41" customFormat="1" x14ac:dyDescent="0.2">
      <c r="L432" s="74"/>
      <c r="Q432" s="32"/>
      <c r="R432" s="68"/>
      <c r="S432" s="64"/>
      <c r="T432" s="12"/>
      <c r="V432" s="74"/>
      <c r="W432" s="12"/>
      <c r="X432" s="12"/>
      <c r="Y432" s="74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</row>
    <row r="433" spans="12:41" customFormat="1" x14ac:dyDescent="0.2">
      <c r="L433" s="74"/>
      <c r="Q433" s="32"/>
      <c r="R433" s="68"/>
      <c r="S433" s="64"/>
      <c r="T433" s="12"/>
      <c r="V433" s="74"/>
      <c r="W433" s="12"/>
      <c r="X433" s="12"/>
      <c r="Y433" s="74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</row>
    <row r="434" spans="12:41" customFormat="1" x14ac:dyDescent="0.2">
      <c r="L434" s="74"/>
      <c r="Q434" s="32"/>
      <c r="R434" s="68"/>
      <c r="S434" s="64"/>
      <c r="T434" s="12"/>
      <c r="V434" s="74"/>
      <c r="W434" s="12"/>
      <c r="X434" s="12"/>
      <c r="Y434" s="74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</row>
    <row r="435" spans="12:41" customFormat="1" x14ac:dyDescent="0.2">
      <c r="L435" s="74"/>
      <c r="Q435" s="32"/>
      <c r="R435" s="68"/>
      <c r="S435" s="64"/>
      <c r="T435" s="12"/>
      <c r="V435" s="74"/>
      <c r="W435" s="12"/>
      <c r="X435" s="12"/>
      <c r="Y435" s="74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</row>
    <row r="436" spans="12:41" customFormat="1" x14ac:dyDescent="0.2">
      <c r="L436" s="74"/>
      <c r="Q436" s="32"/>
      <c r="R436" s="68"/>
      <c r="S436" s="64"/>
      <c r="T436" s="12"/>
      <c r="V436" s="74"/>
      <c r="W436" s="12"/>
      <c r="X436" s="12"/>
      <c r="Y436" s="74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</row>
    <row r="437" spans="12:41" customFormat="1" x14ac:dyDescent="0.2">
      <c r="L437" s="74"/>
      <c r="Q437" s="32"/>
      <c r="R437" s="68"/>
      <c r="S437" s="64"/>
      <c r="T437" s="12"/>
      <c r="V437" s="74"/>
      <c r="W437" s="12"/>
      <c r="X437" s="12"/>
      <c r="Y437" s="74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</row>
    <row r="438" spans="12:41" customFormat="1" x14ac:dyDescent="0.2">
      <c r="L438" s="74"/>
      <c r="Q438" s="32"/>
      <c r="R438" s="68"/>
      <c r="S438" s="64"/>
      <c r="T438" s="12"/>
      <c r="V438" s="74"/>
      <c r="W438" s="12"/>
      <c r="X438" s="12"/>
      <c r="Y438" s="74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</row>
    <row r="439" spans="12:41" customFormat="1" x14ac:dyDescent="0.2">
      <c r="L439" s="74"/>
      <c r="Q439" s="32"/>
      <c r="R439" s="68"/>
      <c r="S439" s="64"/>
      <c r="T439" s="12"/>
      <c r="V439" s="74"/>
      <c r="W439" s="12"/>
      <c r="X439" s="12"/>
      <c r="Y439" s="74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</row>
    <row r="440" spans="12:41" customFormat="1" x14ac:dyDescent="0.2">
      <c r="L440" s="74"/>
      <c r="Q440" s="32"/>
      <c r="R440" s="68"/>
      <c r="S440" s="64"/>
      <c r="T440" s="12"/>
      <c r="V440" s="74"/>
      <c r="W440" s="12"/>
      <c r="X440" s="12"/>
      <c r="Y440" s="74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</row>
    <row r="441" spans="12:41" customFormat="1" x14ac:dyDescent="0.2">
      <c r="L441" s="74"/>
      <c r="Q441" s="32"/>
      <c r="R441" s="68"/>
      <c r="S441" s="64"/>
      <c r="T441" s="12"/>
      <c r="V441" s="74"/>
      <c r="W441" s="12"/>
      <c r="X441" s="12"/>
      <c r="Y441" s="74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</row>
    <row r="442" spans="12:41" customFormat="1" x14ac:dyDescent="0.2">
      <c r="L442" s="74"/>
      <c r="Q442" s="32"/>
      <c r="R442" s="68"/>
      <c r="S442" s="64"/>
      <c r="T442" s="12"/>
      <c r="V442" s="74"/>
      <c r="W442" s="12"/>
      <c r="X442" s="12"/>
      <c r="Y442" s="74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</row>
    <row r="443" spans="12:41" customFormat="1" x14ac:dyDescent="0.2">
      <c r="L443" s="74"/>
      <c r="Q443" s="32"/>
      <c r="R443" s="68"/>
      <c r="S443" s="64"/>
      <c r="T443" s="12"/>
      <c r="V443" s="74"/>
      <c r="W443" s="12"/>
      <c r="X443" s="12"/>
      <c r="Y443" s="74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</row>
    <row r="444" spans="12:41" customFormat="1" x14ac:dyDescent="0.2">
      <c r="L444" s="74"/>
      <c r="Q444" s="32"/>
      <c r="R444" s="68"/>
      <c r="S444" s="64"/>
      <c r="T444" s="12"/>
      <c r="V444" s="74"/>
      <c r="W444" s="12"/>
      <c r="X444" s="12"/>
      <c r="Y444" s="74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</row>
    <row r="445" spans="12:41" customFormat="1" x14ac:dyDescent="0.2">
      <c r="L445" s="74"/>
      <c r="Q445" s="32"/>
      <c r="R445" s="68"/>
      <c r="S445" s="64"/>
      <c r="T445" s="12"/>
      <c r="V445" s="74"/>
      <c r="W445" s="12"/>
      <c r="X445" s="12"/>
      <c r="Y445" s="74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</row>
    <row r="446" spans="12:41" customFormat="1" x14ac:dyDescent="0.2">
      <c r="L446" s="74"/>
      <c r="Q446" s="32"/>
      <c r="R446" s="68"/>
      <c r="S446" s="64"/>
      <c r="T446" s="12"/>
      <c r="V446" s="74"/>
      <c r="W446" s="12"/>
      <c r="X446" s="12"/>
      <c r="Y446" s="74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</row>
    <row r="447" spans="12:41" customFormat="1" x14ac:dyDescent="0.2">
      <c r="L447" s="74"/>
      <c r="Q447" s="32"/>
      <c r="R447" s="68"/>
      <c r="S447" s="64"/>
      <c r="T447" s="12"/>
      <c r="V447" s="74"/>
      <c r="W447" s="12"/>
      <c r="X447" s="12"/>
      <c r="Y447" s="74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</row>
    <row r="448" spans="12:41" customFormat="1" x14ac:dyDescent="0.2">
      <c r="L448" s="74"/>
      <c r="Q448" s="32"/>
      <c r="R448" s="68"/>
      <c r="S448" s="64"/>
      <c r="T448" s="12"/>
      <c r="V448" s="74"/>
      <c r="W448" s="12"/>
      <c r="X448" s="12"/>
      <c r="Y448" s="74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</row>
    <row r="449" spans="12:41" customFormat="1" x14ac:dyDescent="0.2">
      <c r="L449" s="74"/>
      <c r="Q449" s="32"/>
      <c r="R449" s="68"/>
      <c r="S449" s="64"/>
      <c r="T449" s="12"/>
      <c r="V449" s="74"/>
      <c r="W449" s="12"/>
      <c r="X449" s="12"/>
      <c r="Y449" s="74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</row>
    <row r="450" spans="12:41" customFormat="1" x14ac:dyDescent="0.2">
      <c r="L450" s="74"/>
      <c r="Q450" s="32"/>
      <c r="R450" s="68"/>
      <c r="S450" s="64"/>
      <c r="T450" s="12"/>
      <c r="V450" s="74"/>
      <c r="W450" s="12"/>
      <c r="X450" s="12"/>
      <c r="Y450" s="74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</row>
    <row r="451" spans="12:41" customFormat="1" x14ac:dyDescent="0.2">
      <c r="L451" s="74"/>
      <c r="Q451" s="32"/>
      <c r="R451" s="68"/>
      <c r="S451" s="64"/>
      <c r="T451" s="12"/>
      <c r="V451" s="74"/>
      <c r="W451" s="12"/>
      <c r="X451" s="12"/>
      <c r="Y451" s="74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</row>
    <row r="452" spans="12:41" customFormat="1" x14ac:dyDescent="0.2">
      <c r="L452" s="74"/>
      <c r="Q452" s="32"/>
      <c r="R452" s="68"/>
      <c r="S452" s="64"/>
      <c r="T452" s="12"/>
      <c r="V452" s="74"/>
      <c r="W452" s="12"/>
      <c r="X452" s="12"/>
      <c r="Y452" s="74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</row>
    <row r="453" spans="12:41" customFormat="1" x14ac:dyDescent="0.2">
      <c r="L453" s="74"/>
      <c r="Q453" s="32"/>
      <c r="R453" s="68"/>
      <c r="S453" s="64"/>
      <c r="T453" s="12"/>
      <c r="V453" s="74"/>
      <c r="W453" s="12"/>
      <c r="X453" s="12"/>
      <c r="Y453" s="74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</row>
    <row r="454" spans="12:41" customFormat="1" x14ac:dyDescent="0.2">
      <c r="L454" s="74"/>
      <c r="Q454" s="32"/>
      <c r="R454" s="68"/>
      <c r="S454" s="64"/>
      <c r="T454" s="12"/>
      <c r="V454" s="74"/>
      <c r="W454" s="12"/>
      <c r="X454" s="12"/>
      <c r="Y454" s="74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</row>
    <row r="455" spans="12:41" customFormat="1" x14ac:dyDescent="0.2">
      <c r="L455" s="74"/>
      <c r="Q455" s="32"/>
      <c r="R455" s="68"/>
      <c r="S455" s="64"/>
      <c r="T455" s="12"/>
      <c r="V455" s="74"/>
      <c r="W455" s="12"/>
      <c r="X455" s="12"/>
      <c r="Y455" s="74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</row>
    <row r="456" spans="12:41" customFormat="1" x14ac:dyDescent="0.2">
      <c r="L456" s="74"/>
      <c r="Q456" s="32"/>
      <c r="R456" s="68"/>
      <c r="S456" s="64"/>
      <c r="T456" s="12"/>
      <c r="V456" s="74"/>
      <c r="W456" s="12"/>
      <c r="X456" s="12"/>
      <c r="Y456" s="74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</row>
    <row r="457" spans="12:41" customFormat="1" x14ac:dyDescent="0.2">
      <c r="L457" s="74"/>
      <c r="Q457" s="32"/>
      <c r="R457" s="68"/>
      <c r="S457" s="64"/>
      <c r="T457" s="12"/>
      <c r="V457" s="74"/>
      <c r="W457" s="12"/>
      <c r="X457" s="12"/>
      <c r="Y457" s="74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</row>
    <row r="458" spans="12:41" customFormat="1" x14ac:dyDescent="0.2">
      <c r="L458" s="74"/>
      <c r="Q458" s="32"/>
      <c r="R458" s="68"/>
      <c r="S458" s="64"/>
      <c r="T458" s="12"/>
      <c r="V458" s="74"/>
      <c r="W458" s="12"/>
      <c r="X458" s="12"/>
      <c r="Y458" s="74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</row>
    <row r="459" spans="12:41" customFormat="1" x14ac:dyDescent="0.2">
      <c r="L459" s="74"/>
      <c r="Q459" s="32"/>
      <c r="R459" s="68"/>
      <c r="S459" s="64"/>
      <c r="T459" s="12"/>
      <c r="V459" s="74"/>
      <c r="W459" s="12"/>
      <c r="X459" s="12"/>
      <c r="Y459" s="74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</row>
    <row r="460" spans="12:41" customFormat="1" x14ac:dyDescent="0.2">
      <c r="L460" s="74"/>
      <c r="Q460" s="32"/>
      <c r="R460" s="68"/>
      <c r="S460" s="64"/>
      <c r="T460" s="12"/>
      <c r="V460" s="74"/>
      <c r="W460" s="12"/>
      <c r="X460" s="12"/>
      <c r="Y460" s="74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</row>
    <row r="461" spans="12:41" customFormat="1" x14ac:dyDescent="0.2">
      <c r="L461" s="74"/>
      <c r="Q461" s="32"/>
      <c r="R461" s="68"/>
      <c r="S461" s="64"/>
      <c r="T461" s="12"/>
      <c r="V461" s="74"/>
      <c r="W461" s="12"/>
      <c r="X461" s="12"/>
      <c r="Y461" s="74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</row>
    <row r="462" spans="12:41" customFormat="1" x14ac:dyDescent="0.2">
      <c r="L462" s="74"/>
      <c r="Q462" s="32"/>
      <c r="R462" s="68"/>
      <c r="S462" s="64"/>
      <c r="T462" s="12"/>
      <c r="V462" s="74"/>
      <c r="W462" s="12"/>
      <c r="X462" s="12"/>
      <c r="Y462" s="74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</row>
    <row r="463" spans="12:41" customFormat="1" x14ac:dyDescent="0.2">
      <c r="L463" s="74"/>
      <c r="Q463" s="32"/>
      <c r="R463" s="68"/>
      <c r="S463" s="64"/>
      <c r="T463" s="12"/>
      <c r="V463" s="74"/>
      <c r="W463" s="12"/>
      <c r="X463" s="12"/>
      <c r="Y463" s="74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</row>
    <row r="464" spans="12:41" customFormat="1" x14ac:dyDescent="0.2">
      <c r="L464" s="74"/>
      <c r="Q464" s="32"/>
      <c r="R464" s="68"/>
      <c r="S464" s="64"/>
      <c r="T464" s="12"/>
      <c r="V464" s="74"/>
      <c r="W464" s="12"/>
      <c r="X464" s="12"/>
      <c r="Y464" s="74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</row>
    <row r="465" spans="12:41" customFormat="1" x14ac:dyDescent="0.2">
      <c r="L465" s="74"/>
      <c r="Q465" s="32"/>
      <c r="R465" s="68"/>
      <c r="S465" s="64"/>
      <c r="T465" s="12"/>
      <c r="V465" s="74"/>
      <c r="W465" s="12"/>
      <c r="X465" s="12"/>
      <c r="Y465" s="74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</row>
    <row r="466" spans="12:41" customFormat="1" x14ac:dyDescent="0.2">
      <c r="L466" s="74"/>
      <c r="Q466" s="32"/>
      <c r="R466" s="68"/>
      <c r="S466" s="64"/>
      <c r="T466" s="12"/>
      <c r="V466" s="74"/>
      <c r="W466" s="12"/>
      <c r="X466" s="12"/>
      <c r="Y466" s="74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</row>
    <row r="467" spans="12:41" customFormat="1" x14ac:dyDescent="0.2">
      <c r="L467" s="74"/>
      <c r="Q467" s="32"/>
      <c r="R467" s="68"/>
      <c r="S467" s="64"/>
      <c r="T467" s="12"/>
      <c r="V467" s="74"/>
      <c r="W467" s="12"/>
      <c r="X467" s="12"/>
      <c r="Y467" s="74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</row>
    <row r="468" spans="12:41" customFormat="1" x14ac:dyDescent="0.2">
      <c r="L468" s="74"/>
      <c r="Q468" s="32"/>
      <c r="R468" s="68"/>
      <c r="S468" s="64"/>
      <c r="T468" s="12"/>
      <c r="V468" s="74"/>
      <c r="W468" s="12"/>
      <c r="X468" s="12"/>
      <c r="Y468" s="74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</row>
    <row r="469" spans="12:41" customFormat="1" x14ac:dyDescent="0.2">
      <c r="L469" s="74"/>
      <c r="Q469" s="32"/>
      <c r="R469" s="68"/>
      <c r="S469" s="64"/>
      <c r="T469" s="12"/>
      <c r="V469" s="74"/>
      <c r="W469" s="12"/>
      <c r="X469" s="12"/>
      <c r="Y469" s="74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</row>
    <row r="470" spans="12:41" customFormat="1" x14ac:dyDescent="0.2">
      <c r="L470" s="74"/>
      <c r="Q470" s="32"/>
      <c r="R470" s="68"/>
      <c r="S470" s="64"/>
      <c r="T470" s="12"/>
      <c r="V470" s="74"/>
      <c r="W470" s="12"/>
      <c r="X470" s="12"/>
      <c r="Y470" s="74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</row>
    <row r="471" spans="12:41" customFormat="1" x14ac:dyDescent="0.2">
      <c r="L471" s="74"/>
      <c r="Q471" s="32"/>
      <c r="R471" s="68"/>
      <c r="S471" s="64"/>
      <c r="T471" s="12"/>
      <c r="V471" s="74"/>
      <c r="W471" s="12"/>
      <c r="X471" s="12"/>
      <c r="Y471" s="74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</row>
    <row r="472" spans="12:41" customFormat="1" x14ac:dyDescent="0.2">
      <c r="L472" s="74"/>
      <c r="Q472" s="32"/>
      <c r="R472" s="68"/>
      <c r="S472" s="64"/>
      <c r="T472" s="12"/>
      <c r="V472" s="74"/>
      <c r="W472" s="12"/>
      <c r="X472" s="12"/>
      <c r="Y472" s="74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</row>
    <row r="473" spans="12:41" customFormat="1" x14ac:dyDescent="0.2">
      <c r="L473" s="74"/>
      <c r="Q473" s="32"/>
      <c r="R473" s="68"/>
      <c r="S473" s="64"/>
      <c r="T473" s="12"/>
      <c r="V473" s="74"/>
      <c r="W473" s="12"/>
      <c r="X473" s="12"/>
      <c r="Y473" s="74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</row>
  </sheetData>
  <mergeCells count="6">
    <mergeCell ref="A1:R1"/>
    <mergeCell ref="A33:R33"/>
    <mergeCell ref="X1:Y1"/>
    <mergeCell ref="U1:V1"/>
    <mergeCell ref="AE25:AF25"/>
    <mergeCell ref="AE26:AF2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3"/>
  <sheetViews>
    <sheetView topLeftCell="F1" workbookViewId="0">
      <selection activeCell="A2" sqref="A1:A1048576"/>
    </sheetView>
  </sheetViews>
  <sheetFormatPr defaultRowHeight="14.25" x14ac:dyDescent="0.2"/>
  <cols>
    <col min="1" max="1" width="27.28515625" style="44" customWidth="1"/>
    <col min="2" max="3" width="11.5703125" style="45" customWidth="1"/>
    <col min="4" max="4" width="11.28515625" style="3" customWidth="1"/>
    <col min="5" max="5" width="12" customWidth="1"/>
    <col min="6" max="6" width="13.28515625" customWidth="1"/>
    <col min="7" max="8" width="10.5703125" customWidth="1"/>
    <col min="9" max="9" width="10.5703125" style="11" customWidth="1"/>
    <col min="10" max="10" width="8.7109375" style="14" customWidth="1"/>
    <col min="11" max="11" width="8.42578125" style="12" customWidth="1"/>
    <col min="12" max="12" width="10.5703125" style="73" customWidth="1"/>
    <col min="13" max="13" width="10.5703125" style="26" customWidth="1"/>
    <col min="14" max="14" width="10.5703125" style="8" customWidth="1"/>
    <col min="15" max="15" width="8.7109375" style="23" customWidth="1"/>
    <col min="16" max="16" width="8.28515625" style="23" customWidth="1"/>
    <col min="17" max="17" width="10.28515625" style="29" customWidth="1"/>
    <col min="18" max="18" width="17.7109375" style="69" customWidth="1"/>
    <col min="19" max="19" width="10.7109375" style="60" customWidth="1"/>
  </cols>
  <sheetData>
    <row r="1" spans="1:19" ht="26.25" x14ac:dyDescent="0.2">
      <c r="A1" s="164" t="s">
        <v>57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6"/>
    </row>
    <row r="2" spans="1:19" s="2" customFormat="1" ht="63.75" x14ac:dyDescent="0.2">
      <c r="A2" s="46" t="s">
        <v>0</v>
      </c>
      <c r="B2" s="53" t="s">
        <v>51</v>
      </c>
      <c r="C2" s="54" t="s">
        <v>54</v>
      </c>
      <c r="D2" s="16" t="s">
        <v>31</v>
      </c>
      <c r="E2" s="52" t="s">
        <v>58</v>
      </c>
      <c r="F2" s="17" t="s">
        <v>52</v>
      </c>
      <c r="G2" s="18" t="s">
        <v>34</v>
      </c>
      <c r="H2" s="18" t="s">
        <v>35</v>
      </c>
      <c r="I2" s="19" t="s">
        <v>36</v>
      </c>
      <c r="J2" s="20" t="s">
        <v>37</v>
      </c>
      <c r="K2" s="21" t="s">
        <v>33</v>
      </c>
      <c r="L2" s="70" t="s">
        <v>38</v>
      </c>
      <c r="M2" s="37"/>
      <c r="N2" s="22" t="s">
        <v>39</v>
      </c>
      <c r="O2" s="24"/>
      <c r="P2" s="24"/>
      <c r="Q2" s="27" t="s">
        <v>44</v>
      </c>
      <c r="R2" s="30" t="s">
        <v>47</v>
      </c>
      <c r="S2" s="61"/>
    </row>
    <row r="3" spans="1:19" x14ac:dyDescent="0.2">
      <c r="A3" s="39" t="s">
        <v>1</v>
      </c>
      <c r="B3" s="55">
        <v>1136</v>
      </c>
      <c r="C3" s="56">
        <v>995</v>
      </c>
      <c r="D3" s="5">
        <v>985</v>
      </c>
      <c r="E3" s="93">
        <v>1144</v>
      </c>
      <c r="F3" s="4">
        <f>E3-D3</f>
        <v>159</v>
      </c>
      <c r="G3" s="9"/>
      <c r="H3" s="9"/>
      <c r="I3" s="10">
        <f>((E3)*5)/(6*21)</f>
        <v>45.396825396825399</v>
      </c>
      <c r="J3" s="13">
        <f>((E3)*2)/(6*30)</f>
        <v>12.71111111111111</v>
      </c>
      <c r="K3" s="9">
        <v>0</v>
      </c>
      <c r="L3" s="71">
        <f>SUM(I3:K3)</f>
        <v>58.107936507936508</v>
      </c>
      <c r="M3" s="38"/>
      <c r="N3" s="7">
        <v>1</v>
      </c>
      <c r="O3" s="25"/>
      <c r="P3" s="25"/>
      <c r="Q3" s="28">
        <v>52</v>
      </c>
      <c r="R3" s="78">
        <f t="shared" ref="R3:R32" si="0">L3-Q3</f>
        <v>6.1079365079365076</v>
      </c>
      <c r="S3" s="60" t="s">
        <v>55</v>
      </c>
    </row>
    <row r="4" spans="1:19" x14ac:dyDescent="0.2">
      <c r="A4" s="39" t="s">
        <v>2</v>
      </c>
      <c r="B4" s="55">
        <v>925</v>
      </c>
      <c r="C4" s="56">
        <v>912</v>
      </c>
      <c r="D4" s="5">
        <v>909</v>
      </c>
      <c r="E4" s="7">
        <v>922</v>
      </c>
      <c r="F4" s="4">
        <f t="shared" ref="F4:F32" si="1">E4-D4</f>
        <v>13</v>
      </c>
      <c r="G4" s="9"/>
      <c r="H4" s="9"/>
      <c r="I4" s="10">
        <f>((E4)*5)/(6*21)</f>
        <v>36.587301587301589</v>
      </c>
      <c r="J4" s="13">
        <f t="shared" ref="J4:J32" si="2">((E4)*2)/(6*30)</f>
        <v>10.244444444444444</v>
      </c>
      <c r="K4" s="9">
        <v>0</v>
      </c>
      <c r="L4" s="71">
        <f t="shared" ref="L4:L32" si="3">SUM(I4:K4)</f>
        <v>46.831746031746036</v>
      </c>
      <c r="M4" s="38"/>
      <c r="N4" s="7">
        <v>0</v>
      </c>
      <c r="O4" s="25"/>
      <c r="P4" s="25"/>
      <c r="Q4" s="28">
        <v>47.14</v>
      </c>
      <c r="R4" s="31">
        <f t="shared" si="0"/>
        <v>-0.30825396825396467</v>
      </c>
    </row>
    <row r="5" spans="1:19" x14ac:dyDescent="0.2">
      <c r="A5" s="40" t="s">
        <v>23</v>
      </c>
      <c r="B5" s="57">
        <v>31</v>
      </c>
      <c r="C5" s="56">
        <v>33</v>
      </c>
      <c r="D5" s="15">
        <v>22</v>
      </c>
      <c r="E5" s="7">
        <v>33</v>
      </c>
      <c r="F5" s="4">
        <f t="shared" si="1"/>
        <v>11</v>
      </c>
      <c r="G5" s="9"/>
      <c r="H5" s="9"/>
      <c r="I5" s="10">
        <f>((E5)*5)/(6*210)</f>
        <v>0.13095238095238096</v>
      </c>
      <c r="J5" s="13">
        <f t="shared" si="2"/>
        <v>0.36666666666666664</v>
      </c>
      <c r="K5" s="9">
        <v>0</v>
      </c>
      <c r="L5" s="71">
        <f t="shared" si="3"/>
        <v>0.49761904761904763</v>
      </c>
      <c r="M5" s="38"/>
      <c r="N5" s="7">
        <v>0</v>
      </c>
      <c r="O5" s="25"/>
      <c r="P5" s="25"/>
      <c r="Q5" s="28"/>
      <c r="R5" s="31">
        <f t="shared" si="0"/>
        <v>0.49761904761904763</v>
      </c>
    </row>
    <row r="6" spans="1:19" x14ac:dyDescent="0.2">
      <c r="A6" s="39" t="s">
        <v>3</v>
      </c>
      <c r="B6" s="55">
        <v>1028</v>
      </c>
      <c r="C6" s="56">
        <v>1055</v>
      </c>
      <c r="D6" s="5">
        <v>1037</v>
      </c>
      <c r="E6" s="7">
        <v>1082</v>
      </c>
      <c r="F6" s="4">
        <f t="shared" si="1"/>
        <v>45</v>
      </c>
      <c r="G6" s="9"/>
      <c r="H6" s="9"/>
      <c r="I6" s="10">
        <f>((E6)*5)/(6*21)</f>
        <v>42.936507936507937</v>
      </c>
      <c r="J6" s="13">
        <f t="shared" si="2"/>
        <v>12.022222222222222</v>
      </c>
      <c r="K6" s="9">
        <v>0</v>
      </c>
      <c r="L6" s="71">
        <f t="shared" si="3"/>
        <v>54.958730158730162</v>
      </c>
      <c r="M6" s="38"/>
      <c r="N6" s="7">
        <v>1</v>
      </c>
      <c r="O6" s="25"/>
      <c r="P6" s="25"/>
      <c r="Q6" s="28">
        <v>53</v>
      </c>
      <c r="R6" s="31">
        <f t="shared" si="0"/>
        <v>1.9587301587301624</v>
      </c>
    </row>
    <row r="7" spans="1:19" x14ac:dyDescent="0.2">
      <c r="A7" s="40" t="s">
        <v>26</v>
      </c>
      <c r="B7" s="57">
        <v>45</v>
      </c>
      <c r="C7" s="56">
        <v>42</v>
      </c>
      <c r="D7" s="15">
        <v>0</v>
      </c>
      <c r="E7" s="7">
        <v>42</v>
      </c>
      <c r="F7" s="4">
        <f t="shared" si="1"/>
        <v>42</v>
      </c>
      <c r="G7" s="9"/>
      <c r="H7" s="9"/>
      <c r="I7" s="10">
        <f>((E7)*5)/(6*21)</f>
        <v>1.6666666666666667</v>
      </c>
      <c r="J7" s="13">
        <f t="shared" si="2"/>
        <v>0.46666666666666667</v>
      </c>
      <c r="K7" s="9">
        <v>0</v>
      </c>
      <c r="L7" s="71">
        <f t="shared" si="3"/>
        <v>2.1333333333333333</v>
      </c>
      <c r="M7" s="38"/>
      <c r="N7" s="7">
        <v>0</v>
      </c>
      <c r="O7" s="25"/>
      <c r="P7" s="25"/>
      <c r="Q7" s="28"/>
      <c r="R7" s="31">
        <f t="shared" si="0"/>
        <v>2.1333333333333333</v>
      </c>
    </row>
    <row r="8" spans="1:19" x14ac:dyDescent="0.2">
      <c r="A8" s="49" t="s">
        <v>17</v>
      </c>
      <c r="B8" s="58">
        <v>834</v>
      </c>
      <c r="C8" s="56">
        <v>815</v>
      </c>
      <c r="D8" s="5">
        <v>843</v>
      </c>
      <c r="E8" s="47">
        <v>795</v>
      </c>
      <c r="F8" s="4">
        <f t="shared" si="1"/>
        <v>-48</v>
      </c>
      <c r="G8" s="9"/>
      <c r="H8" s="9"/>
      <c r="I8" s="10">
        <f>((E8)*5)/(6*21)</f>
        <v>31.547619047619047</v>
      </c>
      <c r="J8" s="13">
        <f t="shared" si="2"/>
        <v>8.8333333333333339</v>
      </c>
      <c r="K8" s="9">
        <v>0</v>
      </c>
      <c r="L8" s="71">
        <f t="shared" si="3"/>
        <v>40.38095238095238</v>
      </c>
      <c r="M8" s="38"/>
      <c r="N8" s="7">
        <v>0</v>
      </c>
      <c r="O8" s="25"/>
      <c r="P8" s="25"/>
      <c r="Q8" s="28">
        <v>43</v>
      </c>
      <c r="R8" s="78">
        <f t="shared" si="0"/>
        <v>-2.6190476190476204</v>
      </c>
      <c r="S8" s="60" t="s">
        <v>55</v>
      </c>
    </row>
    <row r="9" spans="1:19" x14ac:dyDescent="0.2">
      <c r="A9" s="40" t="s">
        <v>28</v>
      </c>
      <c r="B9" s="57">
        <v>237</v>
      </c>
      <c r="C9" s="56">
        <v>320</v>
      </c>
      <c r="D9" s="15">
        <v>355</v>
      </c>
      <c r="E9" s="7">
        <v>306</v>
      </c>
      <c r="F9" s="4">
        <f t="shared" si="1"/>
        <v>-49</v>
      </c>
      <c r="G9" s="9"/>
      <c r="H9" s="9"/>
      <c r="I9" s="10">
        <f>((E9)*5)/(6*15)</f>
        <v>17</v>
      </c>
      <c r="J9" s="13">
        <f>((E9)*2)/(6*19)</f>
        <v>5.3684210526315788</v>
      </c>
      <c r="K9" s="9">
        <v>0</v>
      </c>
      <c r="L9" s="71">
        <f t="shared" si="3"/>
        <v>22.368421052631579</v>
      </c>
      <c r="M9" s="38"/>
      <c r="N9" s="7">
        <v>1</v>
      </c>
      <c r="O9" s="25"/>
      <c r="P9" s="25"/>
      <c r="Q9" s="28">
        <v>27</v>
      </c>
      <c r="R9" s="31">
        <f t="shared" si="0"/>
        <v>-4.6315789473684212</v>
      </c>
    </row>
    <row r="10" spans="1:19" x14ac:dyDescent="0.2">
      <c r="A10" s="39" t="s">
        <v>4</v>
      </c>
      <c r="B10" s="55">
        <v>1085</v>
      </c>
      <c r="C10" s="56">
        <v>1030</v>
      </c>
      <c r="D10" s="5">
        <v>1064</v>
      </c>
      <c r="E10" s="47">
        <v>1042</v>
      </c>
      <c r="F10" s="4">
        <f t="shared" si="1"/>
        <v>-22</v>
      </c>
      <c r="G10" s="9"/>
      <c r="H10" s="9"/>
      <c r="I10" s="10">
        <f>((E10)*5)/(6*21)</f>
        <v>41.349206349206348</v>
      </c>
      <c r="J10" s="13">
        <f t="shared" si="2"/>
        <v>11.577777777777778</v>
      </c>
      <c r="K10" s="9">
        <v>0</v>
      </c>
      <c r="L10" s="71">
        <f t="shared" si="3"/>
        <v>52.926984126984124</v>
      </c>
      <c r="M10" s="38"/>
      <c r="N10" s="7">
        <v>3</v>
      </c>
      <c r="O10" s="25"/>
      <c r="P10" s="25"/>
      <c r="Q10" s="28">
        <v>55.34</v>
      </c>
      <c r="R10" s="31">
        <f t="shared" si="0"/>
        <v>-2.4130158730158797</v>
      </c>
    </row>
    <row r="11" spans="1:19" x14ac:dyDescent="0.2">
      <c r="A11" s="39" t="s">
        <v>21</v>
      </c>
      <c r="B11" s="55">
        <v>396</v>
      </c>
      <c r="C11" s="56">
        <v>390</v>
      </c>
      <c r="D11" s="6">
        <v>396</v>
      </c>
      <c r="E11" s="7">
        <v>390</v>
      </c>
      <c r="F11" s="4">
        <f t="shared" si="1"/>
        <v>-6</v>
      </c>
      <c r="G11" s="9"/>
      <c r="H11" s="9"/>
      <c r="I11" s="10">
        <f>((E11)*5)/(6*21)</f>
        <v>15.476190476190476</v>
      </c>
      <c r="J11" s="13">
        <f t="shared" si="2"/>
        <v>4.333333333333333</v>
      </c>
      <c r="K11" s="9">
        <v>0</v>
      </c>
      <c r="L11" s="71">
        <f t="shared" si="3"/>
        <v>19.80952380952381</v>
      </c>
      <c r="M11" s="38"/>
      <c r="N11" s="7">
        <v>0</v>
      </c>
      <c r="O11" s="25"/>
      <c r="P11" s="25"/>
      <c r="Q11" s="28">
        <v>20.14</v>
      </c>
      <c r="R11" s="31">
        <f t="shared" si="0"/>
        <v>-0.33047619047619037</v>
      </c>
    </row>
    <row r="12" spans="1:19" x14ac:dyDescent="0.2">
      <c r="A12" s="39" t="s">
        <v>5</v>
      </c>
      <c r="B12" s="55">
        <v>1143</v>
      </c>
      <c r="C12" s="56">
        <v>1090</v>
      </c>
      <c r="D12" s="5">
        <v>1173</v>
      </c>
      <c r="E12" s="47">
        <v>1087</v>
      </c>
      <c r="F12" s="4">
        <f t="shared" si="1"/>
        <v>-86</v>
      </c>
      <c r="G12" s="9"/>
      <c r="H12" s="9"/>
      <c r="I12" s="10">
        <f>((E12)*5)/(6*21)</f>
        <v>43.134920634920633</v>
      </c>
      <c r="J12" s="13">
        <f t="shared" si="2"/>
        <v>12.077777777777778</v>
      </c>
      <c r="K12" s="9">
        <v>0</v>
      </c>
      <c r="L12" s="71">
        <f t="shared" si="3"/>
        <v>55.212698412698408</v>
      </c>
      <c r="M12" s="38"/>
      <c r="N12" s="7">
        <v>3</v>
      </c>
      <c r="O12" s="25"/>
      <c r="P12" s="25"/>
      <c r="Q12" s="28">
        <v>60</v>
      </c>
      <c r="R12" s="31">
        <f t="shared" si="0"/>
        <v>-4.7873015873015916</v>
      </c>
    </row>
    <row r="13" spans="1:19" x14ac:dyDescent="0.2">
      <c r="A13" s="39" t="s">
        <v>6</v>
      </c>
      <c r="B13" s="55">
        <v>807</v>
      </c>
      <c r="C13" s="56">
        <v>815</v>
      </c>
      <c r="D13" s="5">
        <v>885</v>
      </c>
      <c r="E13" s="7">
        <v>775</v>
      </c>
      <c r="F13" s="4">
        <f t="shared" si="1"/>
        <v>-110</v>
      </c>
      <c r="G13" s="1">
        <v>500</v>
      </c>
      <c r="H13" s="1">
        <v>430</v>
      </c>
      <c r="I13" s="10">
        <f>((E13)*5)/(6*21)</f>
        <v>30.753968253968253</v>
      </c>
      <c r="J13" s="13">
        <f t="shared" si="2"/>
        <v>8.6111111111111107</v>
      </c>
      <c r="K13" s="13">
        <f>((H13)*2)/(6*24)</f>
        <v>5.9722222222222223</v>
      </c>
      <c r="L13" s="71">
        <f t="shared" si="3"/>
        <v>45.337301587301589</v>
      </c>
      <c r="M13" s="38"/>
      <c r="N13" s="7">
        <v>0</v>
      </c>
      <c r="O13" s="25"/>
      <c r="P13" s="25"/>
      <c r="Q13" s="28">
        <v>48</v>
      </c>
      <c r="R13" s="31">
        <f t="shared" si="0"/>
        <v>-2.6626984126984112</v>
      </c>
    </row>
    <row r="14" spans="1:19" x14ac:dyDescent="0.2">
      <c r="A14" s="39" t="s">
        <v>7</v>
      </c>
      <c r="B14" s="55">
        <v>791</v>
      </c>
      <c r="C14" s="56">
        <v>700</v>
      </c>
      <c r="D14" s="5">
        <v>773</v>
      </c>
      <c r="E14" s="7">
        <v>749</v>
      </c>
      <c r="F14" s="4">
        <f t="shared" si="1"/>
        <v>-24</v>
      </c>
      <c r="G14" s="9"/>
      <c r="H14" s="9"/>
      <c r="I14" s="10">
        <f>((E14)*5)/(6*21)</f>
        <v>29.722222222222221</v>
      </c>
      <c r="J14" s="13">
        <f t="shared" si="2"/>
        <v>8.3222222222222229</v>
      </c>
      <c r="K14" s="9">
        <v>0</v>
      </c>
      <c r="L14" s="71">
        <f t="shared" si="3"/>
        <v>38.044444444444444</v>
      </c>
      <c r="M14" s="38"/>
      <c r="N14" s="7">
        <v>3</v>
      </c>
      <c r="O14" s="25"/>
      <c r="P14" s="25"/>
      <c r="Q14" s="28">
        <v>39</v>
      </c>
      <c r="R14" s="31">
        <f t="shared" si="0"/>
        <v>-0.95555555555555571</v>
      </c>
    </row>
    <row r="15" spans="1:19" x14ac:dyDescent="0.2">
      <c r="A15" s="40" t="s">
        <v>27</v>
      </c>
      <c r="B15" s="57">
        <v>292</v>
      </c>
      <c r="C15" s="56">
        <v>300</v>
      </c>
      <c r="D15" s="15">
        <v>355</v>
      </c>
      <c r="E15" s="7">
        <v>300</v>
      </c>
      <c r="F15" s="4">
        <f t="shared" si="1"/>
        <v>-55</v>
      </c>
      <c r="G15" s="9"/>
      <c r="H15" s="9"/>
      <c r="I15" s="10">
        <f>((E15)*5)/(6*15)</f>
        <v>16.666666666666668</v>
      </c>
      <c r="J15" s="13">
        <f>((E15)*2)/(6*19)</f>
        <v>5.2631578947368425</v>
      </c>
      <c r="K15" s="9">
        <v>0</v>
      </c>
      <c r="L15" s="71">
        <f t="shared" si="3"/>
        <v>21.92982456140351</v>
      </c>
      <c r="M15" s="38"/>
      <c r="N15" s="7">
        <v>0</v>
      </c>
      <c r="O15" s="25"/>
      <c r="P15" s="25"/>
      <c r="Q15" s="28">
        <v>28</v>
      </c>
      <c r="R15" s="31">
        <f t="shared" si="0"/>
        <v>-6.0701754385964897</v>
      </c>
    </row>
    <row r="16" spans="1:19" x14ac:dyDescent="0.2">
      <c r="A16" s="39" t="s">
        <v>19</v>
      </c>
      <c r="B16" s="55">
        <v>933</v>
      </c>
      <c r="C16" s="56">
        <v>935</v>
      </c>
      <c r="D16" s="6">
        <v>953</v>
      </c>
      <c r="E16" s="7">
        <v>882</v>
      </c>
      <c r="F16" s="4">
        <f t="shared" si="1"/>
        <v>-71</v>
      </c>
      <c r="G16" s="9"/>
      <c r="H16" s="9"/>
      <c r="I16" s="10">
        <f t="shared" ref="I16:I32" si="4">((E16)*5)/(6*21)</f>
        <v>35</v>
      </c>
      <c r="J16" s="13">
        <f t="shared" si="2"/>
        <v>9.8000000000000007</v>
      </c>
      <c r="K16" s="9">
        <v>0</v>
      </c>
      <c r="L16" s="71">
        <f t="shared" si="3"/>
        <v>44.8</v>
      </c>
      <c r="M16" s="38"/>
      <c r="N16" s="7">
        <v>0</v>
      </c>
      <c r="O16" s="25"/>
      <c r="P16" s="25"/>
      <c r="Q16" s="28">
        <v>48.42</v>
      </c>
      <c r="R16" s="31">
        <f t="shared" si="0"/>
        <v>-3.6200000000000045</v>
      </c>
    </row>
    <row r="17" spans="1:19" s="92" customFormat="1" x14ac:dyDescent="0.2">
      <c r="A17" s="79" t="s">
        <v>8</v>
      </c>
      <c r="B17" s="80">
        <v>1131</v>
      </c>
      <c r="C17" s="81">
        <v>1245</v>
      </c>
      <c r="D17" s="82">
        <v>1262</v>
      </c>
      <c r="E17" s="93">
        <v>1183</v>
      </c>
      <c r="F17" s="84">
        <f t="shared" si="1"/>
        <v>-79</v>
      </c>
      <c r="G17" s="83"/>
      <c r="H17" s="83"/>
      <c r="I17" s="85">
        <f t="shared" si="4"/>
        <v>46.944444444444443</v>
      </c>
      <c r="J17" s="85">
        <f t="shared" si="2"/>
        <v>13.144444444444444</v>
      </c>
      <c r="K17" s="83">
        <v>0</v>
      </c>
      <c r="L17" s="86">
        <f t="shared" si="3"/>
        <v>60.088888888888889</v>
      </c>
      <c r="M17" s="87"/>
      <c r="N17" s="83">
        <v>2</v>
      </c>
      <c r="O17" s="88"/>
      <c r="P17" s="88"/>
      <c r="Q17" s="89">
        <v>65.28</v>
      </c>
      <c r="R17" s="90">
        <f t="shared" si="0"/>
        <v>-5.1911111111111126</v>
      </c>
      <c r="S17" s="91"/>
    </row>
    <row r="18" spans="1:19" x14ac:dyDescent="0.2">
      <c r="A18" s="40" t="s">
        <v>24</v>
      </c>
      <c r="B18" s="57">
        <v>28</v>
      </c>
      <c r="C18" s="56">
        <v>31</v>
      </c>
      <c r="D18" s="15">
        <v>31</v>
      </c>
      <c r="E18" s="7">
        <v>31</v>
      </c>
      <c r="F18" s="4">
        <f t="shared" si="1"/>
        <v>0</v>
      </c>
      <c r="G18" s="9"/>
      <c r="H18" s="9"/>
      <c r="I18" s="10">
        <f t="shared" si="4"/>
        <v>1.2301587301587302</v>
      </c>
      <c r="J18" s="13">
        <f t="shared" si="2"/>
        <v>0.34444444444444444</v>
      </c>
      <c r="K18" s="9">
        <v>0</v>
      </c>
      <c r="L18" s="71">
        <f t="shared" si="3"/>
        <v>1.5746031746031748</v>
      </c>
      <c r="M18" s="38"/>
      <c r="N18" s="7">
        <v>0</v>
      </c>
      <c r="O18" s="25"/>
      <c r="P18" s="25"/>
      <c r="Q18" s="28"/>
      <c r="R18" s="31">
        <f t="shared" si="0"/>
        <v>1.5746031746031748</v>
      </c>
    </row>
    <row r="19" spans="1:19" x14ac:dyDescent="0.2">
      <c r="A19" s="39" t="s">
        <v>9</v>
      </c>
      <c r="B19" s="55">
        <v>1011</v>
      </c>
      <c r="C19" s="56">
        <v>1050</v>
      </c>
      <c r="D19" s="5">
        <v>1080</v>
      </c>
      <c r="E19" s="7">
        <v>1060</v>
      </c>
      <c r="F19" s="4">
        <f t="shared" si="1"/>
        <v>-20</v>
      </c>
      <c r="G19" s="9"/>
      <c r="H19" s="9"/>
      <c r="I19" s="10">
        <f t="shared" si="4"/>
        <v>42.063492063492063</v>
      </c>
      <c r="J19" s="13">
        <f t="shared" si="2"/>
        <v>11.777777777777779</v>
      </c>
      <c r="K19" s="9">
        <v>0</v>
      </c>
      <c r="L19" s="71">
        <f t="shared" si="3"/>
        <v>53.841269841269842</v>
      </c>
      <c r="M19" s="38"/>
      <c r="N19" s="7">
        <v>4</v>
      </c>
      <c r="O19" s="25"/>
      <c r="P19" s="25"/>
      <c r="Q19" s="28">
        <v>56.56</v>
      </c>
      <c r="R19" s="31">
        <f t="shared" si="0"/>
        <v>-2.7187301587301604</v>
      </c>
    </row>
    <row r="20" spans="1:19" x14ac:dyDescent="0.2">
      <c r="A20" s="39" t="s">
        <v>10</v>
      </c>
      <c r="B20" s="55">
        <v>1188</v>
      </c>
      <c r="C20" s="56">
        <v>1139</v>
      </c>
      <c r="D20" s="5">
        <v>1135</v>
      </c>
      <c r="E20" s="7">
        <v>1210</v>
      </c>
      <c r="F20" s="4">
        <f t="shared" si="1"/>
        <v>75</v>
      </c>
      <c r="G20" s="9"/>
      <c r="H20" s="9"/>
      <c r="I20" s="10">
        <f t="shared" si="4"/>
        <v>48.015873015873019</v>
      </c>
      <c r="J20" s="13">
        <f t="shared" si="2"/>
        <v>13.444444444444445</v>
      </c>
      <c r="K20" s="9">
        <v>0</v>
      </c>
      <c r="L20" s="71">
        <f t="shared" si="3"/>
        <v>61.460317460317462</v>
      </c>
      <c r="M20" s="38"/>
      <c r="N20" s="7">
        <v>0</v>
      </c>
      <c r="O20" s="25"/>
      <c r="P20" s="25"/>
      <c r="Q20" s="28">
        <v>58</v>
      </c>
      <c r="R20" s="31">
        <f t="shared" si="0"/>
        <v>3.4603174603174622</v>
      </c>
    </row>
    <row r="21" spans="1:19" x14ac:dyDescent="0.2">
      <c r="A21" s="39" t="s">
        <v>11</v>
      </c>
      <c r="B21" s="55">
        <v>1294</v>
      </c>
      <c r="C21" s="56">
        <v>1350</v>
      </c>
      <c r="D21" s="5">
        <v>1353</v>
      </c>
      <c r="E21" s="47">
        <v>1382</v>
      </c>
      <c r="F21" s="4">
        <f t="shared" si="1"/>
        <v>29</v>
      </c>
      <c r="G21" s="9"/>
      <c r="H21" s="9"/>
      <c r="I21" s="10">
        <f t="shared" si="4"/>
        <v>54.841269841269842</v>
      </c>
      <c r="J21" s="13">
        <f t="shared" si="2"/>
        <v>15.355555555555556</v>
      </c>
      <c r="K21" s="9">
        <v>0</v>
      </c>
      <c r="L21" s="71">
        <f t="shared" si="3"/>
        <v>70.196825396825403</v>
      </c>
      <c r="M21" s="38"/>
      <c r="N21" s="7">
        <v>0</v>
      </c>
      <c r="O21" s="25"/>
      <c r="P21" s="25"/>
      <c r="Q21" s="28">
        <v>69.7</v>
      </c>
      <c r="R21" s="31">
        <f t="shared" si="0"/>
        <v>0.49682539682540039</v>
      </c>
    </row>
    <row r="22" spans="1:19" x14ac:dyDescent="0.2">
      <c r="A22" s="39" t="s">
        <v>22</v>
      </c>
      <c r="B22" s="55">
        <v>37</v>
      </c>
      <c r="C22" s="56">
        <v>36</v>
      </c>
      <c r="D22" s="50">
        <v>36</v>
      </c>
      <c r="E22" s="7">
        <v>36</v>
      </c>
      <c r="F22" s="4">
        <f t="shared" si="1"/>
        <v>0</v>
      </c>
      <c r="G22" s="9"/>
      <c r="H22" s="9"/>
      <c r="I22" s="10">
        <f t="shared" si="4"/>
        <v>1.4285714285714286</v>
      </c>
      <c r="J22" s="13">
        <f t="shared" si="2"/>
        <v>0.4</v>
      </c>
      <c r="K22" s="9">
        <v>0</v>
      </c>
      <c r="L22" s="71">
        <f t="shared" si="3"/>
        <v>1.8285714285714287</v>
      </c>
      <c r="M22" s="38"/>
      <c r="N22" s="7">
        <v>0</v>
      </c>
      <c r="O22" s="25"/>
      <c r="P22" s="25"/>
      <c r="Q22" s="28"/>
      <c r="R22" s="31">
        <f t="shared" si="0"/>
        <v>1.8285714285714287</v>
      </c>
    </row>
    <row r="23" spans="1:19" x14ac:dyDescent="0.2">
      <c r="A23" s="39" t="s">
        <v>12</v>
      </c>
      <c r="B23" s="55">
        <v>1156</v>
      </c>
      <c r="C23" s="56">
        <v>1085</v>
      </c>
      <c r="D23" s="5">
        <v>1072</v>
      </c>
      <c r="E23" s="93">
        <v>1172</v>
      </c>
      <c r="F23" s="4">
        <f t="shared" si="1"/>
        <v>100</v>
      </c>
      <c r="G23" s="9"/>
      <c r="H23" s="9"/>
      <c r="I23" s="10">
        <f t="shared" si="4"/>
        <v>46.507936507936506</v>
      </c>
      <c r="J23" s="13">
        <f t="shared" si="2"/>
        <v>13.022222222222222</v>
      </c>
      <c r="K23" s="9">
        <v>0</v>
      </c>
      <c r="L23" s="71">
        <f t="shared" si="3"/>
        <v>59.530158730158732</v>
      </c>
      <c r="M23" s="38"/>
      <c r="N23" s="7">
        <v>3</v>
      </c>
      <c r="O23" s="25"/>
      <c r="P23" s="25"/>
      <c r="Q23" s="28">
        <v>56</v>
      </c>
      <c r="R23" s="78">
        <f t="shared" si="0"/>
        <v>3.5301587301587318</v>
      </c>
      <c r="S23" s="60" t="s">
        <v>55</v>
      </c>
    </row>
    <row r="24" spans="1:19" x14ac:dyDescent="0.2">
      <c r="A24" s="40" t="s">
        <v>29</v>
      </c>
      <c r="B24" s="57">
        <v>64</v>
      </c>
      <c r="C24" s="56">
        <v>43</v>
      </c>
      <c r="D24" s="15">
        <v>45</v>
      </c>
      <c r="E24" s="7">
        <v>43</v>
      </c>
      <c r="F24" s="4">
        <f t="shared" si="1"/>
        <v>-2</v>
      </c>
      <c r="G24" s="9"/>
      <c r="H24" s="9"/>
      <c r="I24" s="10">
        <f t="shared" si="4"/>
        <v>1.7063492063492063</v>
      </c>
      <c r="J24" s="13">
        <f t="shared" si="2"/>
        <v>0.4777777777777778</v>
      </c>
      <c r="K24" s="9">
        <v>0</v>
      </c>
      <c r="L24" s="71">
        <f t="shared" si="3"/>
        <v>2.1841269841269839</v>
      </c>
      <c r="M24" s="38"/>
      <c r="N24" s="7">
        <v>0</v>
      </c>
      <c r="O24" s="25"/>
      <c r="P24" s="25"/>
      <c r="Q24" s="28"/>
      <c r="R24" s="31">
        <f t="shared" si="0"/>
        <v>2.1841269841269839</v>
      </c>
    </row>
    <row r="25" spans="1:19" x14ac:dyDescent="0.2">
      <c r="A25" s="39" t="s">
        <v>13</v>
      </c>
      <c r="B25" s="55">
        <v>1263</v>
      </c>
      <c r="C25" s="56">
        <v>1285</v>
      </c>
      <c r="D25" s="5">
        <v>1345</v>
      </c>
      <c r="E25" s="7">
        <v>1247</v>
      </c>
      <c r="F25" s="4">
        <f t="shared" si="1"/>
        <v>-98</v>
      </c>
      <c r="G25" s="9"/>
      <c r="H25" s="9"/>
      <c r="I25" s="10">
        <f t="shared" si="4"/>
        <v>49.484126984126981</v>
      </c>
      <c r="J25" s="13">
        <f t="shared" si="2"/>
        <v>13.855555555555556</v>
      </c>
      <c r="K25" s="9">
        <v>0</v>
      </c>
      <c r="L25" s="71">
        <f t="shared" si="3"/>
        <v>63.339682539682535</v>
      </c>
      <c r="M25" s="38"/>
      <c r="N25" s="7">
        <v>3</v>
      </c>
      <c r="O25" s="25"/>
      <c r="P25" s="25"/>
      <c r="Q25" s="28">
        <v>69.14</v>
      </c>
      <c r="R25" s="31">
        <f t="shared" si="0"/>
        <v>-5.8003174603174656</v>
      </c>
    </row>
    <row r="26" spans="1:19" x14ac:dyDescent="0.2">
      <c r="A26" s="39" t="s">
        <v>18</v>
      </c>
      <c r="B26" s="55">
        <v>183</v>
      </c>
      <c r="C26" s="56">
        <v>189</v>
      </c>
      <c r="D26" s="6">
        <v>198</v>
      </c>
      <c r="E26" s="7">
        <v>196</v>
      </c>
      <c r="F26" s="4">
        <f t="shared" si="1"/>
        <v>-2</v>
      </c>
      <c r="G26" s="9"/>
      <c r="H26" s="9"/>
      <c r="I26" s="10">
        <f t="shared" si="4"/>
        <v>7.7777777777777777</v>
      </c>
      <c r="J26" s="13">
        <f t="shared" si="2"/>
        <v>2.1777777777777776</v>
      </c>
      <c r="K26" s="9">
        <v>0</v>
      </c>
      <c r="L26" s="71">
        <f t="shared" si="3"/>
        <v>9.9555555555555557</v>
      </c>
      <c r="M26" s="38"/>
      <c r="N26" s="7">
        <v>0</v>
      </c>
      <c r="O26" s="25"/>
      <c r="P26" s="25"/>
      <c r="Q26" s="28">
        <v>13.5</v>
      </c>
      <c r="R26" s="31">
        <f t="shared" si="0"/>
        <v>-3.5444444444444443</v>
      </c>
    </row>
    <row r="27" spans="1:19" x14ac:dyDescent="0.2">
      <c r="A27" s="40" t="s">
        <v>25</v>
      </c>
      <c r="B27" s="57">
        <v>27</v>
      </c>
      <c r="C27" s="56">
        <v>25</v>
      </c>
      <c r="D27" s="15">
        <v>25</v>
      </c>
      <c r="E27" s="7">
        <v>25</v>
      </c>
      <c r="F27" s="4">
        <f t="shared" si="1"/>
        <v>0</v>
      </c>
      <c r="G27" s="9"/>
      <c r="H27" s="9"/>
      <c r="I27" s="10">
        <f t="shared" si="4"/>
        <v>0.99206349206349209</v>
      </c>
      <c r="J27" s="13">
        <f t="shared" si="2"/>
        <v>0.27777777777777779</v>
      </c>
      <c r="K27" s="9">
        <v>0</v>
      </c>
      <c r="L27" s="71">
        <f t="shared" si="3"/>
        <v>1.2698412698412698</v>
      </c>
      <c r="M27" s="38"/>
      <c r="N27" s="7">
        <v>0</v>
      </c>
      <c r="O27" s="25"/>
      <c r="P27" s="25"/>
      <c r="Q27" s="28"/>
      <c r="R27" s="31">
        <f t="shared" si="0"/>
        <v>1.2698412698412698</v>
      </c>
    </row>
    <row r="28" spans="1:19" x14ac:dyDescent="0.2">
      <c r="A28" s="39" t="s">
        <v>14</v>
      </c>
      <c r="B28" s="55">
        <v>1114</v>
      </c>
      <c r="C28" s="56">
        <v>1100</v>
      </c>
      <c r="D28" s="5">
        <v>1184</v>
      </c>
      <c r="E28" s="7">
        <v>1094</v>
      </c>
      <c r="F28" s="4">
        <f t="shared" si="1"/>
        <v>-90</v>
      </c>
      <c r="G28" s="9"/>
      <c r="H28" s="9"/>
      <c r="I28" s="10">
        <f t="shared" si="4"/>
        <v>43.412698412698411</v>
      </c>
      <c r="J28" s="13">
        <f t="shared" si="2"/>
        <v>12.155555555555555</v>
      </c>
      <c r="K28" s="9">
        <v>0</v>
      </c>
      <c r="L28" s="71">
        <f t="shared" si="3"/>
        <v>55.56825396825397</v>
      </c>
      <c r="M28" s="38"/>
      <c r="N28" s="7">
        <v>0</v>
      </c>
      <c r="O28" s="25"/>
      <c r="P28" s="25"/>
      <c r="Q28" s="28">
        <v>60.28</v>
      </c>
      <c r="R28" s="31">
        <f t="shared" si="0"/>
        <v>-4.7117460317460313</v>
      </c>
    </row>
    <row r="29" spans="1:19" x14ac:dyDescent="0.2">
      <c r="A29" s="49" t="s">
        <v>20</v>
      </c>
      <c r="B29" s="58">
        <v>935</v>
      </c>
      <c r="C29" s="56">
        <v>900</v>
      </c>
      <c r="D29" s="6">
        <v>918</v>
      </c>
      <c r="E29" s="47">
        <v>879</v>
      </c>
      <c r="F29" s="4">
        <f t="shared" si="1"/>
        <v>-39</v>
      </c>
      <c r="G29" s="9"/>
      <c r="H29" s="9"/>
      <c r="I29" s="10">
        <f t="shared" si="4"/>
        <v>34.88095238095238</v>
      </c>
      <c r="J29" s="13">
        <f t="shared" si="2"/>
        <v>9.7666666666666675</v>
      </c>
      <c r="K29" s="9">
        <v>0</v>
      </c>
      <c r="L29" s="71">
        <f t="shared" si="3"/>
        <v>44.647619047619045</v>
      </c>
      <c r="M29" s="38"/>
      <c r="N29" s="7">
        <v>0</v>
      </c>
      <c r="O29" s="25"/>
      <c r="P29" s="25"/>
      <c r="Q29" s="28">
        <v>50</v>
      </c>
      <c r="R29" s="78">
        <f t="shared" si="0"/>
        <v>-5.3523809523809547</v>
      </c>
      <c r="S29" s="60" t="s">
        <v>55</v>
      </c>
    </row>
    <row r="30" spans="1:19" x14ac:dyDescent="0.2">
      <c r="A30" s="39" t="s">
        <v>15</v>
      </c>
      <c r="B30" s="55">
        <v>858</v>
      </c>
      <c r="C30" s="56">
        <v>827</v>
      </c>
      <c r="D30" s="5">
        <v>867</v>
      </c>
      <c r="E30" s="7">
        <v>856</v>
      </c>
      <c r="F30" s="4">
        <f t="shared" si="1"/>
        <v>-11</v>
      </c>
      <c r="G30" s="9"/>
      <c r="H30" s="9"/>
      <c r="I30" s="10">
        <f t="shared" si="4"/>
        <v>33.968253968253968</v>
      </c>
      <c r="J30" s="13">
        <f t="shared" si="2"/>
        <v>9.5111111111111111</v>
      </c>
      <c r="K30" s="9">
        <v>0</v>
      </c>
      <c r="L30" s="71">
        <f t="shared" si="3"/>
        <v>43.479365079365081</v>
      </c>
      <c r="M30" s="38"/>
      <c r="N30" s="7">
        <v>1</v>
      </c>
      <c r="O30" s="25"/>
      <c r="P30" s="25"/>
      <c r="Q30" s="28">
        <v>44.58</v>
      </c>
      <c r="R30" s="31">
        <f t="shared" si="0"/>
        <v>-1.1006349206349171</v>
      </c>
    </row>
    <row r="31" spans="1:19" x14ac:dyDescent="0.2">
      <c r="A31" s="39" t="s">
        <v>16</v>
      </c>
      <c r="B31" s="55">
        <v>891</v>
      </c>
      <c r="C31" s="56">
        <v>785</v>
      </c>
      <c r="D31" s="5">
        <v>851</v>
      </c>
      <c r="E31" s="47">
        <v>786</v>
      </c>
      <c r="F31" s="4">
        <f t="shared" si="1"/>
        <v>-65</v>
      </c>
      <c r="G31" s="9"/>
      <c r="H31" s="9"/>
      <c r="I31" s="10">
        <f t="shared" si="4"/>
        <v>31.19047619047619</v>
      </c>
      <c r="J31" s="13">
        <f t="shared" si="2"/>
        <v>8.7333333333333325</v>
      </c>
      <c r="K31" s="9">
        <v>0</v>
      </c>
      <c r="L31" s="71">
        <f t="shared" si="3"/>
        <v>39.923809523809524</v>
      </c>
      <c r="M31" s="38"/>
      <c r="N31" s="7">
        <v>3</v>
      </c>
      <c r="O31" s="25"/>
      <c r="P31" s="25"/>
      <c r="Q31" s="28">
        <v>43</v>
      </c>
      <c r="R31" s="78">
        <f t="shared" si="0"/>
        <v>-3.0761904761904759</v>
      </c>
      <c r="S31" s="60" t="s">
        <v>55</v>
      </c>
    </row>
    <row r="32" spans="1:19" ht="15.75" x14ac:dyDescent="0.2">
      <c r="A32" s="40" t="s">
        <v>30</v>
      </c>
      <c r="B32" s="57">
        <f>SUM(B3:B31)</f>
        <v>20863</v>
      </c>
      <c r="C32" s="59">
        <f>SUM(C3:C31)</f>
        <v>20522</v>
      </c>
      <c r="D32" s="51">
        <f>SUM(D3:D31)</f>
        <v>21152</v>
      </c>
      <c r="E32" s="48">
        <f>SUM(E3:E31)</f>
        <v>20749</v>
      </c>
      <c r="F32" s="77">
        <f t="shared" si="1"/>
        <v>-403</v>
      </c>
      <c r="G32" s="9"/>
      <c r="H32" s="9"/>
      <c r="I32" s="10">
        <f t="shared" si="4"/>
        <v>823.3730158730159</v>
      </c>
      <c r="J32" s="13">
        <f t="shared" si="2"/>
        <v>230.54444444444445</v>
      </c>
      <c r="K32" s="9">
        <v>0</v>
      </c>
      <c r="L32" s="71">
        <f t="shared" si="3"/>
        <v>1053.9174603174604</v>
      </c>
      <c r="M32" s="38"/>
      <c r="N32" s="7">
        <f>SUM(N3:N31)</f>
        <v>28</v>
      </c>
      <c r="O32" s="25"/>
      <c r="P32" s="25"/>
      <c r="Q32" s="28">
        <f>SUM(Q3:Q31)</f>
        <v>1107.08</v>
      </c>
      <c r="R32" s="31">
        <f t="shared" si="0"/>
        <v>-53.162539682539546</v>
      </c>
    </row>
    <row r="33" spans="1:39" ht="26.25" x14ac:dyDescent="0.2">
      <c r="A33" s="164" t="s">
        <v>43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/>
    </row>
    <row r="34" spans="1:39" s="23" customFormat="1" ht="76.5" x14ac:dyDescent="0.2">
      <c r="A34" s="41" t="s">
        <v>0</v>
      </c>
      <c r="B34" s="53" t="s">
        <v>51</v>
      </c>
      <c r="C34" s="54" t="s">
        <v>54</v>
      </c>
      <c r="D34" s="16" t="s">
        <v>31</v>
      </c>
      <c r="E34" s="34" t="s">
        <v>40</v>
      </c>
      <c r="F34" s="33" t="s">
        <v>32</v>
      </c>
      <c r="G34" s="33" t="s">
        <v>34</v>
      </c>
      <c r="H34" s="33" t="s">
        <v>35</v>
      </c>
      <c r="I34" s="33" t="s">
        <v>36</v>
      </c>
      <c r="J34" s="33" t="s">
        <v>37</v>
      </c>
      <c r="K34" s="33" t="s">
        <v>33</v>
      </c>
      <c r="L34" s="72" t="s">
        <v>45</v>
      </c>
      <c r="M34" s="75" t="s">
        <v>48</v>
      </c>
      <c r="N34" s="67" t="s">
        <v>41</v>
      </c>
      <c r="O34" s="16" t="s">
        <v>42</v>
      </c>
      <c r="P34" s="65" t="s">
        <v>49</v>
      </c>
      <c r="Q34" s="67" t="s">
        <v>50</v>
      </c>
      <c r="R34" s="30" t="s">
        <v>47</v>
      </c>
      <c r="S34" s="62" t="s">
        <v>46</v>
      </c>
    </row>
    <row r="35" spans="1:39" x14ac:dyDescent="0.2">
      <c r="A35" s="42" t="s">
        <v>1</v>
      </c>
      <c r="B35" s="43">
        <f t="shared" ref="B35:E36" si="5">B3</f>
        <v>1136</v>
      </c>
      <c r="C35" s="43">
        <f t="shared" si="5"/>
        <v>995</v>
      </c>
      <c r="D35" s="1">
        <f t="shared" si="5"/>
        <v>985</v>
      </c>
      <c r="E35" s="35">
        <f t="shared" si="5"/>
        <v>1144</v>
      </c>
      <c r="F35" s="4">
        <f t="shared" ref="F35:F40" si="6">E35-D35</f>
        <v>159</v>
      </c>
      <c r="G35" s="1"/>
      <c r="H35" s="1"/>
      <c r="I35" s="10">
        <v>39.484126984126981</v>
      </c>
      <c r="J35" s="36">
        <v>17</v>
      </c>
      <c r="K35" s="1">
        <v>0</v>
      </c>
      <c r="L35" s="71">
        <f>N35+O35</f>
        <v>64.1079365079365</v>
      </c>
      <c r="M35" s="76">
        <f>L35-3</f>
        <v>61.1079365079365</v>
      </c>
      <c r="N35" s="66">
        <f>L3</f>
        <v>58.107936507936508</v>
      </c>
      <c r="O35" s="7">
        <v>6</v>
      </c>
      <c r="P35" s="15">
        <v>3</v>
      </c>
      <c r="Q35" s="15">
        <v>3</v>
      </c>
      <c r="R35" s="71">
        <f>L35-S35</f>
        <v>6.1079365079365004</v>
      </c>
      <c r="S35" s="63">
        <v>58</v>
      </c>
    </row>
    <row r="36" spans="1:39" x14ac:dyDescent="0.2">
      <c r="A36" s="42" t="s">
        <v>2</v>
      </c>
      <c r="B36" s="43">
        <f t="shared" si="5"/>
        <v>925</v>
      </c>
      <c r="C36" s="43">
        <f t="shared" si="5"/>
        <v>912</v>
      </c>
      <c r="D36" s="1">
        <f t="shared" si="5"/>
        <v>909</v>
      </c>
      <c r="E36" s="35">
        <f t="shared" si="5"/>
        <v>922</v>
      </c>
      <c r="F36" s="4">
        <f t="shared" si="6"/>
        <v>13</v>
      </c>
      <c r="G36" s="1"/>
      <c r="H36" s="1"/>
      <c r="I36" s="10">
        <v>36.19047619047619</v>
      </c>
      <c r="J36" s="36">
        <v>15</v>
      </c>
      <c r="K36" s="1">
        <v>0</v>
      </c>
      <c r="L36" s="71">
        <f t="shared" ref="L36:L40" si="7">N36+O36</f>
        <v>51.831746031746036</v>
      </c>
      <c r="M36" s="76">
        <f>L36-2.5</f>
        <v>49.331746031746036</v>
      </c>
      <c r="N36" s="66">
        <f>L4</f>
        <v>46.831746031746036</v>
      </c>
      <c r="O36" s="7">
        <v>5</v>
      </c>
      <c r="P36" s="15">
        <v>2.5</v>
      </c>
      <c r="Q36" s="15">
        <v>2.5</v>
      </c>
      <c r="R36" s="71">
        <f>L36-S36</f>
        <v>-1.1682539682539641</v>
      </c>
      <c r="S36" s="63">
        <v>53</v>
      </c>
    </row>
    <row r="37" spans="1:39" x14ac:dyDescent="0.2">
      <c r="A37" s="42" t="s">
        <v>6</v>
      </c>
      <c r="B37" s="43">
        <f t="shared" ref="B37:E38" si="8">B13</f>
        <v>807</v>
      </c>
      <c r="C37" s="43">
        <f t="shared" si="8"/>
        <v>815</v>
      </c>
      <c r="D37" s="1">
        <f t="shared" si="8"/>
        <v>885</v>
      </c>
      <c r="E37" s="35">
        <f t="shared" si="8"/>
        <v>775</v>
      </c>
      <c r="F37" s="4">
        <f t="shared" si="6"/>
        <v>-110</v>
      </c>
      <c r="G37" s="1">
        <v>500</v>
      </c>
      <c r="H37" s="1">
        <v>430</v>
      </c>
      <c r="I37" s="10">
        <v>32.341269841269842</v>
      </c>
      <c r="J37" s="36">
        <v>14</v>
      </c>
      <c r="K37" s="1">
        <v>6</v>
      </c>
      <c r="L37" s="71">
        <f t="shared" si="7"/>
        <v>50.337301587301589</v>
      </c>
      <c r="M37" s="76">
        <f>L37-2.5</f>
        <v>47.837301587301589</v>
      </c>
      <c r="N37" s="66">
        <f>L13</f>
        <v>45.337301587301589</v>
      </c>
      <c r="O37" s="7">
        <v>5</v>
      </c>
      <c r="P37" s="15">
        <v>2.5</v>
      </c>
      <c r="Q37" s="15">
        <v>2.5</v>
      </c>
      <c r="R37" s="71">
        <f t="shared" ref="R37:R40" si="9">L37-S37</f>
        <v>-3.6626984126984112</v>
      </c>
      <c r="S37" s="63">
        <v>54</v>
      </c>
    </row>
    <row r="38" spans="1:39" x14ac:dyDescent="0.2">
      <c r="A38" s="42" t="s">
        <v>7</v>
      </c>
      <c r="B38" s="43">
        <f t="shared" si="8"/>
        <v>791</v>
      </c>
      <c r="C38" s="43">
        <f t="shared" si="8"/>
        <v>700</v>
      </c>
      <c r="D38" s="1">
        <f t="shared" si="8"/>
        <v>773</v>
      </c>
      <c r="E38" s="35">
        <f t="shared" si="8"/>
        <v>749</v>
      </c>
      <c r="F38" s="4">
        <f t="shared" si="6"/>
        <v>-24</v>
      </c>
      <c r="G38" s="1"/>
      <c r="H38" s="1"/>
      <c r="I38" s="10">
        <v>27.777777777777779</v>
      </c>
      <c r="J38" s="36">
        <v>12</v>
      </c>
      <c r="K38" s="1">
        <v>0</v>
      </c>
      <c r="L38" s="71">
        <f t="shared" si="7"/>
        <v>42.044444444444444</v>
      </c>
      <c r="M38" s="76">
        <f>L38-2</f>
        <v>40.044444444444444</v>
      </c>
      <c r="N38" s="66">
        <f>L14</f>
        <v>38.044444444444444</v>
      </c>
      <c r="O38" s="7">
        <v>4</v>
      </c>
      <c r="P38" s="15">
        <v>2</v>
      </c>
      <c r="Q38" s="15">
        <v>2</v>
      </c>
      <c r="R38" s="71">
        <f t="shared" si="9"/>
        <v>-2.9555555555555557</v>
      </c>
      <c r="S38" s="63">
        <v>45</v>
      </c>
    </row>
    <row r="39" spans="1:39" x14ac:dyDescent="0.2">
      <c r="A39" s="42" t="s">
        <v>12</v>
      </c>
      <c r="B39" s="43">
        <f>B23</f>
        <v>1156</v>
      </c>
      <c r="C39" s="43">
        <f>C23</f>
        <v>1085</v>
      </c>
      <c r="D39" s="1">
        <f>D23</f>
        <v>1072</v>
      </c>
      <c r="E39" s="35">
        <f>E23</f>
        <v>1172</v>
      </c>
      <c r="F39" s="4">
        <f t="shared" si="6"/>
        <v>100</v>
      </c>
      <c r="G39" s="1"/>
      <c r="H39" s="1"/>
      <c r="I39" s="10">
        <v>43.055555555555557</v>
      </c>
      <c r="J39" s="36">
        <v>18</v>
      </c>
      <c r="K39" s="1">
        <v>0</v>
      </c>
      <c r="L39" s="71">
        <f t="shared" si="7"/>
        <v>65.530158730158732</v>
      </c>
      <c r="M39" s="76">
        <f>L39-3</f>
        <v>62.530158730158732</v>
      </c>
      <c r="N39" s="66">
        <f>L23</f>
        <v>59.530158730158732</v>
      </c>
      <c r="O39" s="7">
        <v>6</v>
      </c>
      <c r="P39" s="15">
        <v>3</v>
      </c>
      <c r="Q39" s="15">
        <v>3</v>
      </c>
      <c r="R39" s="71">
        <f t="shared" si="9"/>
        <v>3.5301587301587318</v>
      </c>
      <c r="S39" s="63">
        <v>62</v>
      </c>
    </row>
    <row r="40" spans="1:39" x14ac:dyDescent="0.2">
      <c r="A40" s="42" t="s">
        <v>16</v>
      </c>
      <c r="B40" s="43">
        <f>B31</f>
        <v>891</v>
      </c>
      <c r="C40" s="43">
        <f>C31</f>
        <v>785</v>
      </c>
      <c r="D40" s="1">
        <f>D31</f>
        <v>851</v>
      </c>
      <c r="E40" s="35">
        <f>E31</f>
        <v>786</v>
      </c>
      <c r="F40" s="4">
        <f t="shared" si="6"/>
        <v>-65</v>
      </c>
      <c r="G40" s="1"/>
      <c r="H40" s="1"/>
      <c r="I40" s="10">
        <v>31.150793650793652</v>
      </c>
      <c r="J40" s="36">
        <v>13</v>
      </c>
      <c r="K40" s="1">
        <v>0</v>
      </c>
      <c r="L40" s="71">
        <f t="shared" si="7"/>
        <v>43.923809523809524</v>
      </c>
      <c r="M40" s="76">
        <f>L40-2</f>
        <v>41.923809523809524</v>
      </c>
      <c r="N40" s="66">
        <f>L31</f>
        <v>39.923809523809524</v>
      </c>
      <c r="O40" s="7">
        <v>4</v>
      </c>
      <c r="P40" s="15">
        <v>2</v>
      </c>
      <c r="Q40" s="15">
        <v>2</v>
      </c>
      <c r="R40" s="71">
        <f t="shared" si="9"/>
        <v>-5.0761904761904759</v>
      </c>
      <c r="S40" s="63">
        <v>49</v>
      </c>
    </row>
    <row r="41" spans="1:39" x14ac:dyDescent="0.2">
      <c r="Q41" s="32"/>
      <c r="R41" s="68"/>
      <c r="S41" s="64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spans="1:39" x14ac:dyDescent="0.2">
      <c r="Q42" s="32"/>
      <c r="R42" s="68"/>
      <c r="S42" s="64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1:39" x14ac:dyDescent="0.2">
      <c r="Q43" s="32"/>
      <c r="R43" s="68"/>
      <c r="S43" s="64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  <row r="44" spans="1:39" x14ac:dyDescent="0.2">
      <c r="Q44" s="32"/>
      <c r="R44" s="68"/>
      <c r="S44" s="64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</row>
    <row r="45" spans="1:39" x14ac:dyDescent="0.2">
      <c r="Q45" s="32"/>
      <c r="R45" s="68"/>
      <c r="S45" s="64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</row>
    <row r="46" spans="1:39" x14ac:dyDescent="0.2">
      <c r="Q46" s="32"/>
      <c r="R46" s="68"/>
      <c r="S46" s="64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</row>
    <row r="47" spans="1:39" x14ac:dyDescent="0.2">
      <c r="Q47" s="32"/>
      <c r="R47" s="68"/>
      <c r="S47" s="64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</row>
    <row r="48" spans="1:39" x14ac:dyDescent="0.2">
      <c r="Q48" s="32"/>
      <c r="R48" s="68"/>
      <c r="S48" s="64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</row>
    <row r="49" spans="12:39" customFormat="1" x14ac:dyDescent="0.2">
      <c r="L49" s="74"/>
      <c r="Q49" s="32"/>
      <c r="R49" s="68"/>
      <c r="S49" s="64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</row>
    <row r="50" spans="12:39" customFormat="1" x14ac:dyDescent="0.2">
      <c r="L50" s="74"/>
      <c r="Q50" s="32"/>
      <c r="R50" s="68"/>
      <c r="S50" s="64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</row>
    <row r="51" spans="12:39" customFormat="1" x14ac:dyDescent="0.2">
      <c r="L51" s="74"/>
      <c r="Q51" s="32"/>
      <c r="R51" s="68"/>
      <c r="S51" s="64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</row>
    <row r="52" spans="12:39" customFormat="1" x14ac:dyDescent="0.2">
      <c r="L52" s="74"/>
      <c r="Q52" s="32"/>
      <c r="R52" s="68"/>
      <c r="S52" s="64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</row>
    <row r="53" spans="12:39" customFormat="1" x14ac:dyDescent="0.2">
      <c r="L53" s="74"/>
      <c r="Q53" s="32"/>
      <c r="R53" s="68"/>
      <c r="S53" s="64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</row>
    <row r="54" spans="12:39" customFormat="1" x14ac:dyDescent="0.2">
      <c r="L54" s="74"/>
      <c r="Q54" s="32"/>
      <c r="R54" s="68"/>
      <c r="S54" s="64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</row>
    <row r="55" spans="12:39" customFormat="1" x14ac:dyDescent="0.2">
      <c r="L55" s="74"/>
      <c r="Q55" s="32"/>
      <c r="R55" s="68"/>
      <c r="S55" s="64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</row>
    <row r="56" spans="12:39" customFormat="1" x14ac:dyDescent="0.2">
      <c r="L56" s="74"/>
      <c r="Q56" s="32"/>
      <c r="R56" s="68"/>
      <c r="S56" s="64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</row>
    <row r="57" spans="12:39" customFormat="1" x14ac:dyDescent="0.2">
      <c r="L57" s="74"/>
      <c r="Q57" s="32"/>
      <c r="R57" s="68"/>
      <c r="S57" s="64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</row>
    <row r="58" spans="12:39" customFormat="1" x14ac:dyDescent="0.2">
      <c r="L58" s="74"/>
      <c r="Q58" s="32"/>
      <c r="R58" s="68"/>
      <c r="S58" s="64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</row>
    <row r="59" spans="12:39" customFormat="1" x14ac:dyDescent="0.2">
      <c r="L59" s="74"/>
      <c r="Q59" s="32"/>
      <c r="R59" s="68"/>
      <c r="S59" s="64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</row>
    <row r="60" spans="12:39" customFormat="1" x14ac:dyDescent="0.2">
      <c r="L60" s="74"/>
      <c r="Q60" s="32"/>
      <c r="R60" s="68"/>
      <c r="S60" s="64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</row>
    <row r="61" spans="12:39" customFormat="1" x14ac:dyDescent="0.2">
      <c r="L61" s="74"/>
      <c r="Q61" s="32"/>
      <c r="R61" s="68"/>
      <c r="S61" s="64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</row>
    <row r="62" spans="12:39" customFormat="1" x14ac:dyDescent="0.2">
      <c r="L62" s="74"/>
      <c r="Q62" s="32"/>
      <c r="R62" s="68"/>
      <c r="S62" s="64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</row>
    <row r="63" spans="12:39" customFormat="1" x14ac:dyDescent="0.2">
      <c r="L63" s="74"/>
      <c r="Q63" s="32"/>
      <c r="R63" s="68"/>
      <c r="S63" s="64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</row>
    <row r="64" spans="12:39" customFormat="1" x14ac:dyDescent="0.2">
      <c r="L64" s="74"/>
      <c r="Q64" s="32"/>
      <c r="R64" s="68"/>
      <c r="S64" s="64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</row>
    <row r="65" spans="12:39" customFormat="1" x14ac:dyDescent="0.2">
      <c r="L65" s="74"/>
      <c r="Q65" s="32"/>
      <c r="R65" s="68"/>
      <c r="S65" s="64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</row>
    <row r="66" spans="12:39" customFormat="1" x14ac:dyDescent="0.2">
      <c r="L66" s="74"/>
      <c r="Q66" s="32"/>
      <c r="R66" s="68"/>
      <c r="S66" s="64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</row>
    <row r="67" spans="12:39" customFormat="1" x14ac:dyDescent="0.2">
      <c r="L67" s="74"/>
      <c r="Q67" s="32"/>
      <c r="R67" s="68"/>
      <c r="S67" s="64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</row>
    <row r="68" spans="12:39" customFormat="1" x14ac:dyDescent="0.2">
      <c r="L68" s="74"/>
      <c r="Q68" s="32"/>
      <c r="R68" s="68"/>
      <c r="S68" s="64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</row>
    <row r="69" spans="12:39" customFormat="1" x14ac:dyDescent="0.2">
      <c r="L69" s="74"/>
      <c r="Q69" s="32"/>
      <c r="R69" s="68"/>
      <c r="S69" s="64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</row>
    <row r="70" spans="12:39" customFormat="1" x14ac:dyDescent="0.2">
      <c r="L70" s="74"/>
      <c r="Q70" s="32"/>
      <c r="R70" s="68"/>
      <c r="S70" s="64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</row>
    <row r="71" spans="12:39" customFormat="1" x14ac:dyDescent="0.2">
      <c r="L71" s="74"/>
      <c r="Q71" s="32"/>
      <c r="R71" s="68"/>
      <c r="S71" s="64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</row>
    <row r="72" spans="12:39" customFormat="1" x14ac:dyDescent="0.2">
      <c r="L72" s="74"/>
      <c r="Q72" s="32"/>
      <c r="R72" s="68"/>
      <c r="S72" s="64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</row>
    <row r="73" spans="12:39" customFormat="1" x14ac:dyDescent="0.2">
      <c r="L73" s="74"/>
      <c r="Q73" s="32"/>
      <c r="R73" s="68"/>
      <c r="S73" s="64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</row>
    <row r="74" spans="12:39" customFormat="1" x14ac:dyDescent="0.2">
      <c r="L74" s="74"/>
      <c r="Q74" s="32"/>
      <c r="R74" s="68"/>
      <c r="S74" s="64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</row>
    <row r="75" spans="12:39" customFormat="1" x14ac:dyDescent="0.2">
      <c r="L75" s="74"/>
      <c r="Q75" s="32"/>
      <c r="R75" s="68"/>
      <c r="S75" s="64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</row>
    <row r="76" spans="12:39" customFormat="1" x14ac:dyDescent="0.2">
      <c r="L76" s="74"/>
      <c r="Q76" s="32"/>
      <c r="R76" s="68"/>
      <c r="S76" s="64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</row>
    <row r="77" spans="12:39" customFormat="1" x14ac:dyDescent="0.2">
      <c r="L77" s="74"/>
      <c r="Q77" s="32"/>
      <c r="R77" s="68"/>
      <c r="S77" s="64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</row>
    <row r="78" spans="12:39" customFormat="1" x14ac:dyDescent="0.2">
      <c r="L78" s="74"/>
      <c r="Q78" s="32"/>
      <c r="R78" s="68"/>
      <c r="S78" s="64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</row>
    <row r="79" spans="12:39" customFormat="1" x14ac:dyDescent="0.2">
      <c r="L79" s="74"/>
      <c r="Q79" s="32"/>
      <c r="R79" s="68"/>
      <c r="S79" s="64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</row>
    <row r="80" spans="12:39" customFormat="1" x14ac:dyDescent="0.2">
      <c r="L80" s="74"/>
      <c r="Q80" s="32"/>
      <c r="R80" s="68"/>
      <c r="S80" s="64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</row>
    <row r="81" spans="12:39" customFormat="1" x14ac:dyDescent="0.2">
      <c r="L81" s="74"/>
      <c r="Q81" s="32"/>
      <c r="R81" s="68"/>
      <c r="S81" s="64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</row>
    <row r="82" spans="12:39" customFormat="1" x14ac:dyDescent="0.2">
      <c r="L82" s="74"/>
      <c r="Q82" s="32"/>
      <c r="R82" s="68"/>
      <c r="S82" s="64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</row>
    <row r="83" spans="12:39" customFormat="1" x14ac:dyDescent="0.2">
      <c r="L83" s="74"/>
      <c r="Q83" s="32"/>
      <c r="R83" s="68"/>
      <c r="S83" s="64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</row>
    <row r="84" spans="12:39" customFormat="1" x14ac:dyDescent="0.2">
      <c r="L84" s="74"/>
      <c r="Q84" s="32"/>
      <c r="R84" s="68"/>
      <c r="S84" s="64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</row>
    <row r="85" spans="12:39" customFormat="1" x14ac:dyDescent="0.2">
      <c r="L85" s="74"/>
      <c r="Q85" s="32"/>
      <c r="R85" s="68"/>
      <c r="S85" s="64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</row>
    <row r="86" spans="12:39" customFormat="1" x14ac:dyDescent="0.2">
      <c r="L86" s="74"/>
      <c r="Q86" s="32"/>
      <c r="R86" s="68"/>
      <c r="S86" s="64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</row>
    <row r="87" spans="12:39" customFormat="1" x14ac:dyDescent="0.2">
      <c r="L87" s="74"/>
      <c r="Q87" s="32"/>
      <c r="R87" s="68"/>
      <c r="S87" s="64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</row>
    <row r="88" spans="12:39" customFormat="1" x14ac:dyDescent="0.2">
      <c r="L88" s="74"/>
      <c r="Q88" s="32"/>
      <c r="R88" s="68"/>
      <c r="S88" s="64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</row>
    <row r="89" spans="12:39" customFormat="1" x14ac:dyDescent="0.2">
      <c r="L89" s="74"/>
      <c r="Q89" s="32"/>
      <c r="R89" s="68"/>
      <c r="S89" s="64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</row>
    <row r="90" spans="12:39" customFormat="1" x14ac:dyDescent="0.2">
      <c r="L90" s="74"/>
      <c r="Q90" s="32"/>
      <c r="R90" s="68"/>
      <c r="S90" s="64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</row>
    <row r="91" spans="12:39" customFormat="1" x14ac:dyDescent="0.2">
      <c r="L91" s="74"/>
      <c r="Q91" s="32"/>
      <c r="R91" s="68"/>
      <c r="S91" s="64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</row>
    <row r="92" spans="12:39" customFormat="1" x14ac:dyDescent="0.2">
      <c r="L92" s="74"/>
      <c r="Q92" s="32"/>
      <c r="R92" s="68"/>
      <c r="S92" s="64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</row>
    <row r="93" spans="12:39" customFormat="1" x14ac:dyDescent="0.2">
      <c r="L93" s="74"/>
      <c r="Q93" s="32"/>
      <c r="R93" s="68"/>
      <c r="S93" s="64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</row>
    <row r="94" spans="12:39" customFormat="1" x14ac:dyDescent="0.2">
      <c r="L94" s="74"/>
      <c r="Q94" s="32"/>
      <c r="R94" s="68"/>
      <c r="S94" s="64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</row>
    <row r="95" spans="12:39" customFormat="1" x14ac:dyDescent="0.2">
      <c r="L95" s="74"/>
      <c r="Q95" s="32"/>
      <c r="R95" s="68"/>
      <c r="S95" s="64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</row>
    <row r="96" spans="12:39" customFormat="1" x14ac:dyDescent="0.2">
      <c r="L96" s="74"/>
      <c r="Q96" s="32"/>
      <c r="R96" s="68"/>
      <c r="S96" s="64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</row>
    <row r="97" spans="12:39" customFormat="1" x14ac:dyDescent="0.2">
      <c r="L97" s="74"/>
      <c r="Q97" s="32"/>
      <c r="R97" s="68"/>
      <c r="S97" s="64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</row>
    <row r="98" spans="12:39" customFormat="1" x14ac:dyDescent="0.2">
      <c r="L98" s="74"/>
      <c r="Q98" s="32"/>
      <c r="R98" s="68"/>
      <c r="S98" s="64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</row>
    <row r="99" spans="12:39" customFormat="1" x14ac:dyDescent="0.2">
      <c r="L99" s="74"/>
      <c r="Q99" s="32"/>
      <c r="R99" s="68"/>
      <c r="S99" s="64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</row>
    <row r="100" spans="12:39" customFormat="1" x14ac:dyDescent="0.2">
      <c r="L100" s="74"/>
      <c r="Q100" s="32"/>
      <c r="R100" s="68"/>
      <c r="S100" s="64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</row>
    <row r="101" spans="12:39" customFormat="1" x14ac:dyDescent="0.2">
      <c r="L101" s="74"/>
      <c r="Q101" s="32"/>
      <c r="R101" s="68"/>
      <c r="S101" s="64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</row>
    <row r="102" spans="12:39" customFormat="1" x14ac:dyDescent="0.2">
      <c r="L102" s="74"/>
      <c r="Q102" s="32"/>
      <c r="R102" s="68"/>
      <c r="S102" s="64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</row>
    <row r="103" spans="12:39" customFormat="1" x14ac:dyDescent="0.2">
      <c r="L103" s="74"/>
      <c r="Q103" s="32"/>
      <c r="R103" s="68"/>
      <c r="S103" s="64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</row>
    <row r="104" spans="12:39" customFormat="1" x14ac:dyDescent="0.2">
      <c r="L104" s="74"/>
      <c r="Q104" s="32"/>
      <c r="R104" s="68"/>
      <c r="S104" s="64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</row>
    <row r="105" spans="12:39" customFormat="1" x14ac:dyDescent="0.2">
      <c r="L105" s="74"/>
      <c r="Q105" s="32"/>
      <c r="R105" s="68"/>
      <c r="S105" s="64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</row>
    <row r="106" spans="12:39" customFormat="1" x14ac:dyDescent="0.2">
      <c r="L106" s="74"/>
      <c r="Q106" s="32"/>
      <c r="R106" s="68"/>
      <c r="S106" s="64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</row>
    <row r="107" spans="12:39" customFormat="1" x14ac:dyDescent="0.2">
      <c r="L107" s="74"/>
      <c r="Q107" s="32"/>
      <c r="R107" s="68"/>
      <c r="S107" s="64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</row>
    <row r="108" spans="12:39" customFormat="1" x14ac:dyDescent="0.2">
      <c r="L108" s="74"/>
      <c r="Q108" s="32"/>
      <c r="R108" s="68"/>
      <c r="S108" s="64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</row>
    <row r="109" spans="12:39" customFormat="1" x14ac:dyDescent="0.2">
      <c r="L109" s="74"/>
      <c r="Q109" s="32"/>
      <c r="R109" s="68"/>
      <c r="S109" s="64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</row>
    <row r="110" spans="12:39" customFormat="1" x14ac:dyDescent="0.2">
      <c r="L110" s="74"/>
      <c r="Q110" s="32"/>
      <c r="R110" s="68"/>
      <c r="S110" s="64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</row>
    <row r="111" spans="12:39" customFormat="1" x14ac:dyDescent="0.2">
      <c r="L111" s="74"/>
      <c r="Q111" s="32"/>
      <c r="R111" s="68"/>
      <c r="S111" s="64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</row>
    <row r="112" spans="12:39" customFormat="1" x14ac:dyDescent="0.2">
      <c r="L112" s="74"/>
      <c r="Q112" s="32"/>
      <c r="R112" s="68"/>
      <c r="S112" s="64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</row>
    <row r="113" spans="12:39" customFormat="1" x14ac:dyDescent="0.2">
      <c r="L113" s="74"/>
      <c r="Q113" s="32"/>
      <c r="R113" s="68"/>
      <c r="S113" s="64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</row>
    <row r="114" spans="12:39" customFormat="1" x14ac:dyDescent="0.2">
      <c r="L114" s="74"/>
      <c r="Q114" s="32"/>
      <c r="R114" s="68"/>
      <c r="S114" s="64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</row>
    <row r="115" spans="12:39" customFormat="1" x14ac:dyDescent="0.2">
      <c r="L115" s="74"/>
      <c r="Q115" s="32"/>
      <c r="R115" s="68"/>
      <c r="S115" s="64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</row>
    <row r="116" spans="12:39" customFormat="1" x14ac:dyDescent="0.2">
      <c r="L116" s="74"/>
      <c r="Q116" s="32"/>
      <c r="R116" s="68"/>
      <c r="S116" s="64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</row>
    <row r="117" spans="12:39" customFormat="1" x14ac:dyDescent="0.2">
      <c r="L117" s="74"/>
      <c r="Q117" s="32"/>
      <c r="R117" s="68"/>
      <c r="S117" s="64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</row>
    <row r="118" spans="12:39" customFormat="1" x14ac:dyDescent="0.2">
      <c r="L118" s="74"/>
      <c r="Q118" s="32"/>
      <c r="R118" s="68"/>
      <c r="S118" s="64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</row>
    <row r="119" spans="12:39" customFormat="1" x14ac:dyDescent="0.2">
      <c r="L119" s="74"/>
      <c r="Q119" s="32"/>
      <c r="R119" s="68"/>
      <c r="S119" s="64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</row>
    <row r="120" spans="12:39" customFormat="1" x14ac:dyDescent="0.2">
      <c r="L120" s="74"/>
      <c r="Q120" s="32"/>
      <c r="R120" s="68"/>
      <c r="S120" s="64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</row>
    <row r="121" spans="12:39" customFormat="1" x14ac:dyDescent="0.2">
      <c r="L121" s="74"/>
      <c r="Q121" s="32"/>
      <c r="R121" s="68"/>
      <c r="S121" s="64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</row>
    <row r="122" spans="12:39" customFormat="1" x14ac:dyDescent="0.2">
      <c r="L122" s="74"/>
      <c r="Q122" s="32"/>
      <c r="R122" s="68"/>
      <c r="S122" s="64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</row>
    <row r="123" spans="12:39" customFormat="1" x14ac:dyDescent="0.2">
      <c r="L123" s="74"/>
      <c r="Q123" s="32"/>
      <c r="R123" s="68"/>
      <c r="S123" s="64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</row>
    <row r="124" spans="12:39" customFormat="1" x14ac:dyDescent="0.2">
      <c r="L124" s="74"/>
      <c r="Q124" s="32"/>
      <c r="R124" s="68"/>
      <c r="S124" s="64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</row>
    <row r="125" spans="12:39" customFormat="1" x14ac:dyDescent="0.2">
      <c r="L125" s="74"/>
      <c r="Q125" s="32"/>
      <c r="R125" s="68"/>
      <c r="S125" s="64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</row>
    <row r="126" spans="12:39" customFormat="1" x14ac:dyDescent="0.2">
      <c r="L126" s="74"/>
      <c r="Q126" s="32"/>
      <c r="R126" s="68"/>
      <c r="S126" s="64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</row>
    <row r="127" spans="12:39" customFormat="1" x14ac:dyDescent="0.2">
      <c r="L127" s="74"/>
      <c r="Q127" s="32"/>
      <c r="R127" s="68"/>
      <c r="S127" s="64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</row>
    <row r="128" spans="12:39" customFormat="1" x14ac:dyDescent="0.2">
      <c r="L128" s="74"/>
      <c r="Q128" s="32"/>
      <c r="R128" s="68"/>
      <c r="S128" s="64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</row>
    <row r="129" spans="12:39" customFormat="1" x14ac:dyDescent="0.2">
      <c r="L129" s="74"/>
      <c r="Q129" s="32"/>
      <c r="R129" s="68"/>
      <c r="S129" s="64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</row>
    <row r="130" spans="12:39" customFormat="1" x14ac:dyDescent="0.2">
      <c r="L130" s="74"/>
      <c r="Q130" s="32"/>
      <c r="R130" s="68"/>
      <c r="S130" s="64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</row>
    <row r="131" spans="12:39" customFormat="1" x14ac:dyDescent="0.2">
      <c r="L131" s="74"/>
      <c r="Q131" s="32"/>
      <c r="R131" s="68"/>
      <c r="S131" s="64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</row>
    <row r="132" spans="12:39" customFormat="1" x14ac:dyDescent="0.2">
      <c r="L132" s="74"/>
      <c r="Q132" s="32"/>
      <c r="R132" s="68"/>
      <c r="S132" s="64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</row>
    <row r="133" spans="12:39" customFormat="1" x14ac:dyDescent="0.2">
      <c r="L133" s="74"/>
      <c r="Q133" s="32"/>
      <c r="R133" s="68"/>
      <c r="S133" s="64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</row>
    <row r="134" spans="12:39" customFormat="1" x14ac:dyDescent="0.2">
      <c r="L134" s="74"/>
      <c r="Q134" s="32"/>
      <c r="R134" s="68"/>
      <c r="S134" s="64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</row>
    <row r="135" spans="12:39" customFormat="1" x14ac:dyDescent="0.2">
      <c r="L135" s="74"/>
      <c r="Q135" s="32"/>
      <c r="R135" s="68"/>
      <c r="S135" s="64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</row>
    <row r="136" spans="12:39" customFormat="1" x14ac:dyDescent="0.2">
      <c r="L136" s="74"/>
      <c r="Q136" s="32"/>
      <c r="R136" s="68"/>
      <c r="S136" s="64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</row>
    <row r="137" spans="12:39" customFormat="1" x14ac:dyDescent="0.2">
      <c r="L137" s="74"/>
      <c r="Q137" s="32"/>
      <c r="R137" s="68"/>
      <c r="S137" s="64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</row>
    <row r="138" spans="12:39" customFormat="1" x14ac:dyDescent="0.2">
      <c r="L138" s="74"/>
      <c r="Q138" s="32"/>
      <c r="R138" s="68"/>
      <c r="S138" s="64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</row>
    <row r="139" spans="12:39" customFormat="1" x14ac:dyDescent="0.2">
      <c r="L139" s="74"/>
      <c r="Q139" s="32"/>
      <c r="R139" s="68"/>
      <c r="S139" s="64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</row>
    <row r="140" spans="12:39" customFormat="1" x14ac:dyDescent="0.2">
      <c r="L140" s="74"/>
      <c r="Q140" s="32"/>
      <c r="R140" s="68"/>
      <c r="S140" s="64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</row>
    <row r="141" spans="12:39" customFormat="1" x14ac:dyDescent="0.2">
      <c r="L141" s="74"/>
      <c r="Q141" s="32"/>
      <c r="R141" s="68"/>
      <c r="S141" s="64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</row>
    <row r="142" spans="12:39" customFormat="1" x14ac:dyDescent="0.2">
      <c r="L142" s="74"/>
      <c r="Q142" s="32"/>
      <c r="R142" s="68"/>
      <c r="S142" s="64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</row>
    <row r="143" spans="12:39" customFormat="1" x14ac:dyDescent="0.2">
      <c r="L143" s="74"/>
      <c r="Q143" s="32"/>
      <c r="R143" s="68"/>
      <c r="S143" s="64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</row>
    <row r="144" spans="12:39" customFormat="1" x14ac:dyDescent="0.2">
      <c r="L144" s="74"/>
      <c r="Q144" s="32"/>
      <c r="R144" s="68"/>
      <c r="S144" s="64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</row>
    <row r="145" spans="12:39" customFormat="1" x14ac:dyDescent="0.2">
      <c r="L145" s="74"/>
      <c r="Q145" s="32"/>
      <c r="R145" s="68"/>
      <c r="S145" s="64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</row>
    <row r="146" spans="12:39" customFormat="1" x14ac:dyDescent="0.2">
      <c r="L146" s="74"/>
      <c r="Q146" s="32"/>
      <c r="R146" s="68"/>
      <c r="S146" s="64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</row>
    <row r="147" spans="12:39" customFormat="1" x14ac:dyDescent="0.2">
      <c r="L147" s="74"/>
      <c r="Q147" s="32"/>
      <c r="R147" s="68"/>
      <c r="S147" s="64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</row>
    <row r="148" spans="12:39" customFormat="1" x14ac:dyDescent="0.2">
      <c r="L148" s="74"/>
      <c r="Q148" s="32"/>
      <c r="R148" s="68"/>
      <c r="S148" s="64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</row>
    <row r="149" spans="12:39" customFormat="1" x14ac:dyDescent="0.2">
      <c r="L149" s="74"/>
      <c r="Q149" s="32"/>
      <c r="R149" s="68"/>
      <c r="S149" s="64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</row>
    <row r="150" spans="12:39" customFormat="1" x14ac:dyDescent="0.2">
      <c r="L150" s="74"/>
      <c r="Q150" s="32"/>
      <c r="R150" s="68"/>
      <c r="S150" s="64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</row>
    <row r="151" spans="12:39" customFormat="1" x14ac:dyDescent="0.2">
      <c r="L151" s="74"/>
      <c r="Q151" s="32"/>
      <c r="R151" s="68"/>
      <c r="S151" s="64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</row>
    <row r="152" spans="12:39" customFormat="1" x14ac:dyDescent="0.2">
      <c r="L152" s="74"/>
      <c r="Q152" s="32"/>
      <c r="R152" s="68"/>
      <c r="S152" s="64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</row>
    <row r="153" spans="12:39" customFormat="1" x14ac:dyDescent="0.2">
      <c r="L153" s="74"/>
      <c r="Q153" s="32"/>
      <c r="R153" s="68"/>
      <c r="S153" s="64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</row>
    <row r="154" spans="12:39" customFormat="1" x14ac:dyDescent="0.2">
      <c r="L154" s="74"/>
      <c r="Q154" s="32"/>
      <c r="R154" s="68"/>
      <c r="S154" s="64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</row>
    <row r="155" spans="12:39" customFormat="1" x14ac:dyDescent="0.2">
      <c r="L155" s="74"/>
      <c r="Q155" s="32"/>
      <c r="R155" s="68"/>
      <c r="S155" s="64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</row>
    <row r="156" spans="12:39" customFormat="1" x14ac:dyDescent="0.2">
      <c r="L156" s="74"/>
      <c r="Q156" s="32"/>
      <c r="R156" s="68"/>
      <c r="S156" s="64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</row>
    <row r="157" spans="12:39" customFormat="1" x14ac:dyDescent="0.2">
      <c r="L157" s="74"/>
      <c r="Q157" s="32"/>
      <c r="R157" s="68"/>
      <c r="S157" s="64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</row>
    <row r="158" spans="12:39" customFormat="1" x14ac:dyDescent="0.2">
      <c r="L158" s="74"/>
      <c r="Q158" s="32"/>
      <c r="R158" s="68"/>
      <c r="S158" s="64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</row>
    <row r="159" spans="12:39" customFormat="1" x14ac:dyDescent="0.2">
      <c r="L159" s="74"/>
      <c r="Q159" s="32"/>
      <c r="R159" s="68"/>
      <c r="S159" s="64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</row>
    <row r="160" spans="12:39" customFormat="1" x14ac:dyDescent="0.2">
      <c r="L160" s="74"/>
      <c r="Q160" s="32"/>
      <c r="R160" s="68"/>
      <c r="S160" s="64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</row>
    <row r="161" spans="12:39" customFormat="1" x14ac:dyDescent="0.2">
      <c r="L161" s="74"/>
      <c r="Q161" s="32"/>
      <c r="R161" s="68"/>
      <c r="S161" s="64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</row>
    <row r="162" spans="12:39" customFormat="1" x14ac:dyDescent="0.2">
      <c r="L162" s="74"/>
      <c r="Q162" s="32"/>
      <c r="R162" s="68"/>
      <c r="S162" s="64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</row>
    <row r="163" spans="12:39" customFormat="1" x14ac:dyDescent="0.2">
      <c r="L163" s="74"/>
      <c r="Q163" s="32"/>
      <c r="R163" s="68"/>
      <c r="S163" s="64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</row>
    <row r="164" spans="12:39" customFormat="1" x14ac:dyDescent="0.2">
      <c r="L164" s="74"/>
      <c r="Q164" s="32"/>
      <c r="R164" s="68"/>
      <c r="S164" s="64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</row>
    <row r="165" spans="12:39" customFormat="1" x14ac:dyDescent="0.2">
      <c r="L165" s="74"/>
      <c r="Q165" s="32"/>
      <c r="R165" s="68"/>
      <c r="S165" s="64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</row>
    <row r="166" spans="12:39" customFormat="1" x14ac:dyDescent="0.2">
      <c r="L166" s="74"/>
      <c r="Q166" s="32"/>
      <c r="R166" s="68"/>
      <c r="S166" s="64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</row>
    <row r="167" spans="12:39" customFormat="1" x14ac:dyDescent="0.2">
      <c r="L167" s="74"/>
      <c r="Q167" s="32"/>
      <c r="R167" s="68"/>
      <c r="S167" s="64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</row>
    <row r="168" spans="12:39" customFormat="1" x14ac:dyDescent="0.2">
      <c r="L168" s="74"/>
      <c r="Q168" s="32"/>
      <c r="R168" s="68"/>
      <c r="S168" s="64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</row>
    <row r="169" spans="12:39" customFormat="1" x14ac:dyDescent="0.2">
      <c r="L169" s="74"/>
      <c r="Q169" s="32"/>
      <c r="R169" s="68"/>
      <c r="S169" s="64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</row>
    <row r="170" spans="12:39" customFormat="1" x14ac:dyDescent="0.2">
      <c r="L170" s="74"/>
      <c r="Q170" s="32"/>
      <c r="R170" s="68"/>
      <c r="S170" s="64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</row>
    <row r="171" spans="12:39" customFormat="1" x14ac:dyDescent="0.2">
      <c r="L171" s="74"/>
      <c r="Q171" s="32"/>
      <c r="R171" s="68"/>
      <c r="S171" s="64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</row>
    <row r="172" spans="12:39" customFormat="1" x14ac:dyDescent="0.2">
      <c r="L172" s="74"/>
      <c r="Q172" s="32"/>
      <c r="R172" s="68"/>
      <c r="S172" s="64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</row>
    <row r="173" spans="12:39" customFormat="1" x14ac:dyDescent="0.2">
      <c r="L173" s="74"/>
      <c r="Q173" s="32"/>
      <c r="R173" s="68"/>
      <c r="S173" s="64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</row>
    <row r="174" spans="12:39" customFormat="1" x14ac:dyDescent="0.2">
      <c r="L174" s="74"/>
      <c r="Q174" s="32"/>
      <c r="R174" s="68"/>
      <c r="S174" s="64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</row>
    <row r="175" spans="12:39" customFormat="1" x14ac:dyDescent="0.2">
      <c r="L175" s="74"/>
      <c r="Q175" s="32"/>
      <c r="R175" s="68"/>
      <c r="S175" s="64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</row>
    <row r="176" spans="12:39" customFormat="1" x14ac:dyDescent="0.2">
      <c r="L176" s="74"/>
      <c r="Q176" s="32"/>
      <c r="R176" s="68"/>
      <c r="S176" s="64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</row>
    <row r="177" spans="12:39" customFormat="1" x14ac:dyDescent="0.2">
      <c r="L177" s="74"/>
      <c r="Q177" s="32"/>
      <c r="R177" s="68"/>
      <c r="S177" s="64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</row>
    <row r="178" spans="12:39" customFormat="1" x14ac:dyDescent="0.2">
      <c r="L178" s="74"/>
      <c r="Q178" s="32"/>
      <c r="R178" s="68"/>
      <c r="S178" s="64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</row>
    <row r="179" spans="12:39" customFormat="1" x14ac:dyDescent="0.2">
      <c r="L179" s="74"/>
      <c r="Q179" s="32"/>
      <c r="R179" s="68"/>
      <c r="S179" s="64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</row>
    <row r="180" spans="12:39" customFormat="1" x14ac:dyDescent="0.2">
      <c r="L180" s="74"/>
      <c r="Q180" s="32"/>
      <c r="R180" s="68"/>
      <c r="S180" s="64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</row>
    <row r="181" spans="12:39" customFormat="1" x14ac:dyDescent="0.2">
      <c r="L181" s="74"/>
      <c r="Q181" s="32"/>
      <c r="R181" s="68"/>
      <c r="S181" s="64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</row>
    <row r="182" spans="12:39" customFormat="1" x14ac:dyDescent="0.2">
      <c r="L182" s="74"/>
      <c r="Q182" s="32"/>
      <c r="R182" s="68"/>
      <c r="S182" s="64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</row>
    <row r="183" spans="12:39" customFormat="1" x14ac:dyDescent="0.2">
      <c r="L183" s="74"/>
      <c r="Q183" s="32"/>
      <c r="R183" s="68"/>
      <c r="S183" s="64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</row>
    <row r="184" spans="12:39" customFormat="1" x14ac:dyDescent="0.2">
      <c r="L184" s="74"/>
      <c r="Q184" s="32"/>
      <c r="R184" s="68"/>
      <c r="S184" s="64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</row>
    <row r="185" spans="12:39" customFormat="1" x14ac:dyDescent="0.2">
      <c r="L185" s="74"/>
      <c r="Q185" s="32"/>
      <c r="R185" s="68"/>
      <c r="S185" s="64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</row>
    <row r="186" spans="12:39" customFormat="1" x14ac:dyDescent="0.2">
      <c r="L186" s="74"/>
      <c r="Q186" s="32"/>
      <c r="R186" s="68"/>
      <c r="S186" s="64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</row>
    <row r="187" spans="12:39" customFormat="1" x14ac:dyDescent="0.2">
      <c r="L187" s="74"/>
      <c r="Q187" s="32"/>
      <c r="R187" s="68"/>
      <c r="S187" s="64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</row>
    <row r="188" spans="12:39" customFormat="1" x14ac:dyDescent="0.2">
      <c r="L188" s="74"/>
      <c r="Q188" s="32"/>
      <c r="R188" s="68"/>
      <c r="S188" s="64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</row>
    <row r="189" spans="12:39" customFormat="1" x14ac:dyDescent="0.2">
      <c r="L189" s="74"/>
      <c r="Q189" s="32"/>
      <c r="R189" s="68"/>
      <c r="S189" s="64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</row>
    <row r="190" spans="12:39" customFormat="1" x14ac:dyDescent="0.2">
      <c r="L190" s="74"/>
      <c r="Q190" s="32"/>
      <c r="R190" s="68"/>
      <c r="S190" s="64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</row>
    <row r="191" spans="12:39" customFormat="1" x14ac:dyDescent="0.2">
      <c r="L191" s="74"/>
      <c r="Q191" s="32"/>
      <c r="R191" s="68"/>
      <c r="S191" s="64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</row>
    <row r="192" spans="12:39" customFormat="1" x14ac:dyDescent="0.2">
      <c r="L192" s="74"/>
      <c r="Q192" s="32"/>
      <c r="R192" s="68"/>
      <c r="S192" s="64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</row>
    <row r="193" spans="12:39" customFormat="1" x14ac:dyDescent="0.2">
      <c r="L193" s="74"/>
      <c r="Q193" s="32"/>
      <c r="R193" s="68"/>
      <c r="S193" s="64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</row>
    <row r="194" spans="12:39" customFormat="1" x14ac:dyDescent="0.2">
      <c r="L194" s="74"/>
      <c r="Q194" s="32"/>
      <c r="R194" s="68"/>
      <c r="S194" s="64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</row>
    <row r="195" spans="12:39" customFormat="1" x14ac:dyDescent="0.2">
      <c r="L195" s="74"/>
      <c r="Q195" s="32"/>
      <c r="R195" s="68"/>
      <c r="S195" s="64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</row>
    <row r="196" spans="12:39" customFormat="1" x14ac:dyDescent="0.2">
      <c r="L196" s="74"/>
      <c r="Q196" s="32"/>
      <c r="R196" s="68"/>
      <c r="S196" s="64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</row>
    <row r="197" spans="12:39" customFormat="1" x14ac:dyDescent="0.2">
      <c r="L197" s="74"/>
      <c r="Q197" s="32"/>
      <c r="R197" s="68"/>
      <c r="S197" s="64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</row>
    <row r="198" spans="12:39" customFormat="1" x14ac:dyDescent="0.2">
      <c r="L198" s="74"/>
      <c r="Q198" s="32"/>
      <c r="R198" s="68"/>
      <c r="S198" s="64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</row>
    <row r="199" spans="12:39" customFormat="1" x14ac:dyDescent="0.2">
      <c r="L199" s="74"/>
      <c r="Q199" s="32"/>
      <c r="R199" s="68"/>
      <c r="S199" s="64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</row>
    <row r="200" spans="12:39" customFormat="1" x14ac:dyDescent="0.2">
      <c r="L200" s="74"/>
      <c r="Q200" s="32"/>
      <c r="R200" s="68"/>
      <c r="S200" s="64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</row>
    <row r="201" spans="12:39" customFormat="1" x14ac:dyDescent="0.2">
      <c r="L201" s="74"/>
      <c r="Q201" s="32"/>
      <c r="R201" s="68"/>
      <c r="S201" s="64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</row>
    <row r="202" spans="12:39" customFormat="1" x14ac:dyDescent="0.2">
      <c r="L202" s="74"/>
      <c r="Q202" s="32"/>
      <c r="R202" s="68"/>
      <c r="S202" s="64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</row>
    <row r="203" spans="12:39" customFormat="1" x14ac:dyDescent="0.2">
      <c r="L203" s="74"/>
      <c r="Q203" s="32"/>
      <c r="R203" s="68"/>
      <c r="S203" s="64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</row>
    <row r="204" spans="12:39" customFormat="1" x14ac:dyDescent="0.2">
      <c r="L204" s="74"/>
      <c r="Q204" s="32"/>
      <c r="R204" s="68"/>
      <c r="S204" s="64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</row>
    <row r="205" spans="12:39" customFormat="1" x14ac:dyDescent="0.2">
      <c r="L205" s="74"/>
      <c r="Q205" s="32"/>
      <c r="R205" s="68"/>
      <c r="S205" s="64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</row>
    <row r="206" spans="12:39" customFormat="1" x14ac:dyDescent="0.2">
      <c r="L206" s="74"/>
      <c r="Q206" s="32"/>
      <c r="R206" s="68"/>
      <c r="S206" s="64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</row>
    <row r="207" spans="12:39" customFormat="1" x14ac:dyDescent="0.2">
      <c r="L207" s="74"/>
      <c r="Q207" s="32"/>
      <c r="R207" s="68"/>
      <c r="S207" s="64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</row>
    <row r="208" spans="12:39" customFormat="1" x14ac:dyDescent="0.2">
      <c r="L208" s="74"/>
      <c r="Q208" s="32"/>
      <c r="R208" s="68"/>
      <c r="S208" s="64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</row>
    <row r="209" spans="12:39" customFormat="1" x14ac:dyDescent="0.2">
      <c r="L209" s="74"/>
      <c r="Q209" s="32"/>
      <c r="R209" s="68"/>
      <c r="S209" s="64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</row>
    <row r="210" spans="12:39" customFormat="1" x14ac:dyDescent="0.2">
      <c r="L210" s="74"/>
      <c r="Q210" s="32"/>
      <c r="R210" s="68"/>
      <c r="S210" s="64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</row>
    <row r="211" spans="12:39" customFormat="1" x14ac:dyDescent="0.2">
      <c r="L211" s="74"/>
      <c r="Q211" s="32"/>
      <c r="R211" s="68"/>
      <c r="S211" s="64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</row>
    <row r="212" spans="12:39" customFormat="1" x14ac:dyDescent="0.2">
      <c r="L212" s="74"/>
      <c r="Q212" s="32"/>
      <c r="R212" s="68"/>
      <c r="S212" s="64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</row>
    <row r="213" spans="12:39" customFormat="1" x14ac:dyDescent="0.2">
      <c r="L213" s="74"/>
      <c r="Q213" s="32"/>
      <c r="R213" s="68"/>
      <c r="S213" s="64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</row>
    <row r="214" spans="12:39" customFormat="1" x14ac:dyDescent="0.2">
      <c r="L214" s="74"/>
      <c r="Q214" s="32"/>
      <c r="R214" s="68"/>
      <c r="S214" s="64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</row>
    <row r="215" spans="12:39" customFormat="1" x14ac:dyDescent="0.2">
      <c r="L215" s="74"/>
      <c r="Q215" s="32"/>
      <c r="R215" s="68"/>
      <c r="S215" s="64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</row>
    <row r="216" spans="12:39" customFormat="1" x14ac:dyDescent="0.2">
      <c r="L216" s="74"/>
      <c r="Q216" s="32"/>
      <c r="R216" s="68"/>
      <c r="S216" s="64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</row>
    <row r="217" spans="12:39" customFormat="1" x14ac:dyDescent="0.2">
      <c r="L217" s="74"/>
      <c r="Q217" s="32"/>
      <c r="R217" s="68"/>
      <c r="S217" s="64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</row>
    <row r="218" spans="12:39" customFormat="1" x14ac:dyDescent="0.2">
      <c r="L218" s="74"/>
      <c r="Q218" s="32"/>
      <c r="R218" s="68"/>
      <c r="S218" s="64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</row>
    <row r="219" spans="12:39" customFormat="1" x14ac:dyDescent="0.2">
      <c r="L219" s="74"/>
      <c r="Q219" s="32"/>
      <c r="R219" s="68"/>
      <c r="S219" s="64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</row>
    <row r="220" spans="12:39" customFormat="1" x14ac:dyDescent="0.2">
      <c r="L220" s="74"/>
      <c r="Q220" s="32"/>
      <c r="R220" s="68"/>
      <c r="S220" s="64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</row>
    <row r="221" spans="12:39" customFormat="1" x14ac:dyDescent="0.2">
      <c r="L221" s="74"/>
      <c r="Q221" s="32"/>
      <c r="R221" s="68"/>
      <c r="S221" s="64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</row>
    <row r="222" spans="12:39" customFormat="1" x14ac:dyDescent="0.2">
      <c r="L222" s="74"/>
      <c r="Q222" s="32"/>
      <c r="R222" s="68"/>
      <c r="S222" s="64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</row>
    <row r="223" spans="12:39" customFormat="1" x14ac:dyDescent="0.2">
      <c r="L223" s="74"/>
      <c r="Q223" s="32"/>
      <c r="R223" s="68"/>
      <c r="S223" s="64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</row>
    <row r="224" spans="12:39" customFormat="1" x14ac:dyDescent="0.2">
      <c r="L224" s="74"/>
      <c r="Q224" s="32"/>
      <c r="R224" s="68"/>
      <c r="S224" s="64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</row>
    <row r="225" spans="12:39" customFormat="1" x14ac:dyDescent="0.2">
      <c r="L225" s="74"/>
      <c r="Q225" s="32"/>
      <c r="R225" s="68"/>
      <c r="S225" s="64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</row>
    <row r="226" spans="12:39" customFormat="1" x14ac:dyDescent="0.2">
      <c r="L226" s="74"/>
      <c r="Q226" s="32"/>
      <c r="R226" s="68"/>
      <c r="S226" s="64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</row>
    <row r="227" spans="12:39" customFormat="1" x14ac:dyDescent="0.2">
      <c r="L227" s="74"/>
      <c r="Q227" s="32"/>
      <c r="R227" s="68"/>
      <c r="S227" s="64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</row>
    <row r="228" spans="12:39" customFormat="1" x14ac:dyDescent="0.2">
      <c r="L228" s="74"/>
      <c r="Q228" s="32"/>
      <c r="R228" s="68"/>
      <c r="S228" s="64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</row>
    <row r="229" spans="12:39" customFormat="1" x14ac:dyDescent="0.2">
      <c r="L229" s="74"/>
      <c r="Q229" s="32"/>
      <c r="R229" s="68"/>
      <c r="S229" s="64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</row>
    <row r="230" spans="12:39" customFormat="1" x14ac:dyDescent="0.2">
      <c r="L230" s="74"/>
      <c r="Q230" s="32"/>
      <c r="R230" s="68"/>
      <c r="S230" s="64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</row>
    <row r="231" spans="12:39" customFormat="1" x14ac:dyDescent="0.2">
      <c r="L231" s="74"/>
      <c r="Q231" s="32"/>
      <c r="R231" s="68"/>
      <c r="S231" s="64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</row>
    <row r="232" spans="12:39" customFormat="1" x14ac:dyDescent="0.2">
      <c r="L232" s="74"/>
      <c r="Q232" s="32"/>
      <c r="R232" s="68"/>
      <c r="S232" s="64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</row>
    <row r="233" spans="12:39" customFormat="1" x14ac:dyDescent="0.2">
      <c r="L233" s="74"/>
      <c r="Q233" s="32"/>
      <c r="R233" s="68"/>
      <c r="S233" s="64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</row>
    <row r="234" spans="12:39" customFormat="1" x14ac:dyDescent="0.2">
      <c r="L234" s="74"/>
      <c r="Q234" s="32"/>
      <c r="R234" s="68"/>
      <c r="S234" s="64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</row>
    <row r="235" spans="12:39" customFormat="1" x14ac:dyDescent="0.2">
      <c r="L235" s="74"/>
      <c r="Q235" s="32"/>
      <c r="R235" s="68"/>
      <c r="S235" s="64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</row>
    <row r="236" spans="12:39" customFormat="1" x14ac:dyDescent="0.2">
      <c r="L236" s="74"/>
      <c r="Q236" s="32"/>
      <c r="R236" s="68"/>
      <c r="S236" s="64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</row>
    <row r="237" spans="12:39" customFormat="1" x14ac:dyDescent="0.2">
      <c r="L237" s="74"/>
      <c r="Q237" s="32"/>
      <c r="R237" s="68"/>
      <c r="S237" s="64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</row>
    <row r="238" spans="12:39" customFormat="1" x14ac:dyDescent="0.2">
      <c r="L238" s="74"/>
      <c r="Q238" s="32"/>
      <c r="R238" s="68"/>
      <c r="S238" s="64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</row>
    <row r="239" spans="12:39" customFormat="1" x14ac:dyDescent="0.2">
      <c r="L239" s="74"/>
      <c r="Q239" s="32"/>
      <c r="R239" s="68"/>
      <c r="S239" s="64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</row>
    <row r="240" spans="12:39" customFormat="1" x14ac:dyDescent="0.2">
      <c r="L240" s="74"/>
      <c r="Q240" s="32"/>
      <c r="R240" s="68"/>
      <c r="S240" s="64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</row>
    <row r="241" spans="12:39" customFormat="1" x14ac:dyDescent="0.2">
      <c r="L241" s="74"/>
      <c r="Q241" s="32"/>
      <c r="R241" s="68"/>
      <c r="S241" s="64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</row>
    <row r="242" spans="12:39" customFormat="1" x14ac:dyDescent="0.2">
      <c r="L242" s="74"/>
      <c r="Q242" s="32"/>
      <c r="R242" s="68"/>
      <c r="S242" s="64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</row>
    <row r="243" spans="12:39" customFormat="1" x14ac:dyDescent="0.2">
      <c r="L243" s="74"/>
      <c r="Q243" s="32"/>
      <c r="R243" s="68"/>
      <c r="S243" s="64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</row>
    <row r="244" spans="12:39" customFormat="1" x14ac:dyDescent="0.2">
      <c r="L244" s="74"/>
      <c r="Q244" s="32"/>
      <c r="R244" s="68"/>
      <c r="S244" s="64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</row>
    <row r="245" spans="12:39" customFormat="1" x14ac:dyDescent="0.2">
      <c r="L245" s="74"/>
      <c r="Q245" s="32"/>
      <c r="R245" s="68"/>
      <c r="S245" s="64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</row>
    <row r="246" spans="12:39" customFormat="1" x14ac:dyDescent="0.2">
      <c r="L246" s="74"/>
      <c r="Q246" s="32"/>
      <c r="R246" s="68"/>
      <c r="S246" s="64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</row>
    <row r="247" spans="12:39" customFormat="1" x14ac:dyDescent="0.2">
      <c r="L247" s="74"/>
      <c r="Q247" s="32"/>
      <c r="R247" s="68"/>
      <c r="S247" s="64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</row>
    <row r="248" spans="12:39" customFormat="1" x14ac:dyDescent="0.2">
      <c r="L248" s="74"/>
      <c r="Q248" s="32"/>
      <c r="R248" s="68"/>
      <c r="S248" s="64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</row>
    <row r="249" spans="12:39" customFormat="1" x14ac:dyDescent="0.2">
      <c r="L249" s="74"/>
      <c r="Q249" s="32"/>
      <c r="R249" s="68"/>
      <c r="S249" s="64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</row>
    <row r="250" spans="12:39" customFormat="1" x14ac:dyDescent="0.2">
      <c r="L250" s="74"/>
      <c r="Q250" s="32"/>
      <c r="R250" s="68"/>
      <c r="S250" s="64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</row>
    <row r="251" spans="12:39" customFormat="1" x14ac:dyDescent="0.2">
      <c r="L251" s="74"/>
      <c r="Q251" s="32"/>
      <c r="R251" s="68"/>
      <c r="S251" s="64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</row>
    <row r="252" spans="12:39" customFormat="1" x14ac:dyDescent="0.2">
      <c r="L252" s="74"/>
      <c r="Q252" s="32"/>
      <c r="R252" s="68"/>
      <c r="S252" s="64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</row>
    <row r="253" spans="12:39" customFormat="1" x14ac:dyDescent="0.2">
      <c r="L253" s="74"/>
      <c r="Q253" s="32"/>
      <c r="R253" s="68"/>
      <c r="S253" s="64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</row>
    <row r="254" spans="12:39" customFormat="1" x14ac:dyDescent="0.2">
      <c r="L254" s="74"/>
      <c r="Q254" s="32"/>
      <c r="R254" s="68"/>
      <c r="S254" s="64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</row>
    <row r="255" spans="12:39" customFormat="1" x14ac:dyDescent="0.2">
      <c r="L255" s="74"/>
      <c r="Q255" s="32"/>
      <c r="R255" s="68"/>
      <c r="S255" s="64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</row>
    <row r="256" spans="12:39" customFormat="1" x14ac:dyDescent="0.2">
      <c r="L256" s="74"/>
      <c r="Q256" s="32"/>
      <c r="R256" s="68"/>
      <c r="S256" s="64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</row>
    <row r="257" spans="12:39" customFormat="1" x14ac:dyDescent="0.2">
      <c r="L257" s="74"/>
      <c r="Q257" s="32"/>
      <c r="R257" s="68"/>
      <c r="S257" s="64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</row>
    <row r="258" spans="12:39" customFormat="1" x14ac:dyDescent="0.2">
      <c r="L258" s="74"/>
      <c r="Q258" s="32"/>
      <c r="R258" s="68"/>
      <c r="S258" s="64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</row>
    <row r="259" spans="12:39" customFormat="1" x14ac:dyDescent="0.2">
      <c r="L259" s="74"/>
      <c r="Q259" s="32"/>
      <c r="R259" s="68"/>
      <c r="S259" s="64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</row>
    <row r="260" spans="12:39" customFormat="1" x14ac:dyDescent="0.2">
      <c r="L260" s="74"/>
      <c r="Q260" s="32"/>
      <c r="R260" s="68"/>
      <c r="S260" s="64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</row>
    <row r="261" spans="12:39" customFormat="1" x14ac:dyDescent="0.2">
      <c r="L261" s="74"/>
      <c r="Q261" s="32"/>
      <c r="R261" s="68"/>
      <c r="S261" s="64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</row>
    <row r="262" spans="12:39" customFormat="1" x14ac:dyDescent="0.2">
      <c r="L262" s="74"/>
      <c r="Q262" s="32"/>
      <c r="R262" s="68"/>
      <c r="S262" s="64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</row>
    <row r="263" spans="12:39" customFormat="1" x14ac:dyDescent="0.2">
      <c r="L263" s="74"/>
      <c r="Q263" s="32"/>
      <c r="R263" s="68"/>
      <c r="S263" s="64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</row>
    <row r="264" spans="12:39" customFormat="1" x14ac:dyDescent="0.2">
      <c r="L264" s="74"/>
      <c r="Q264" s="32"/>
      <c r="R264" s="68"/>
      <c r="S264" s="64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</row>
    <row r="265" spans="12:39" customFormat="1" x14ac:dyDescent="0.2">
      <c r="L265" s="74"/>
      <c r="Q265" s="32"/>
      <c r="R265" s="68"/>
      <c r="S265" s="64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</row>
    <row r="266" spans="12:39" customFormat="1" x14ac:dyDescent="0.2">
      <c r="L266" s="74"/>
      <c r="Q266" s="32"/>
      <c r="R266" s="68"/>
      <c r="S266" s="64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</row>
    <row r="267" spans="12:39" customFormat="1" x14ac:dyDescent="0.2">
      <c r="L267" s="74"/>
      <c r="Q267" s="32"/>
      <c r="R267" s="68"/>
      <c r="S267" s="64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</row>
    <row r="268" spans="12:39" customFormat="1" x14ac:dyDescent="0.2">
      <c r="L268" s="74"/>
      <c r="Q268" s="32"/>
      <c r="R268" s="68"/>
      <c r="S268" s="64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</row>
    <row r="269" spans="12:39" customFormat="1" x14ac:dyDescent="0.2">
      <c r="L269" s="74"/>
      <c r="Q269" s="32"/>
      <c r="R269" s="68"/>
      <c r="S269" s="64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</row>
    <row r="270" spans="12:39" customFormat="1" x14ac:dyDescent="0.2">
      <c r="L270" s="74"/>
      <c r="Q270" s="32"/>
      <c r="R270" s="68"/>
      <c r="S270" s="64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</row>
    <row r="271" spans="12:39" customFormat="1" x14ac:dyDescent="0.2">
      <c r="L271" s="74"/>
      <c r="Q271" s="32"/>
      <c r="R271" s="68"/>
      <c r="S271" s="64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</row>
    <row r="272" spans="12:39" customFormat="1" x14ac:dyDescent="0.2">
      <c r="L272" s="74"/>
      <c r="Q272" s="32"/>
      <c r="R272" s="68"/>
      <c r="S272" s="64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</row>
    <row r="273" spans="12:39" customFormat="1" x14ac:dyDescent="0.2">
      <c r="L273" s="74"/>
      <c r="Q273" s="32"/>
      <c r="R273" s="68"/>
      <c r="S273" s="64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</row>
    <row r="274" spans="12:39" customFormat="1" x14ac:dyDescent="0.2">
      <c r="L274" s="74"/>
      <c r="Q274" s="32"/>
      <c r="R274" s="68"/>
      <c r="S274" s="64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</row>
    <row r="275" spans="12:39" customFormat="1" x14ac:dyDescent="0.2">
      <c r="L275" s="74"/>
      <c r="Q275" s="32"/>
      <c r="R275" s="68"/>
      <c r="S275" s="64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</row>
    <row r="276" spans="12:39" customFormat="1" x14ac:dyDescent="0.2">
      <c r="L276" s="74"/>
      <c r="Q276" s="32"/>
      <c r="R276" s="68"/>
      <c r="S276" s="64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</row>
    <row r="277" spans="12:39" customFormat="1" x14ac:dyDescent="0.2">
      <c r="L277" s="74"/>
      <c r="Q277" s="32"/>
      <c r="R277" s="68"/>
      <c r="S277" s="64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</row>
    <row r="278" spans="12:39" customFormat="1" x14ac:dyDescent="0.2">
      <c r="L278" s="74"/>
      <c r="Q278" s="32"/>
      <c r="R278" s="68"/>
      <c r="S278" s="64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</row>
    <row r="279" spans="12:39" customFormat="1" x14ac:dyDescent="0.2">
      <c r="L279" s="74"/>
      <c r="Q279" s="32"/>
      <c r="R279" s="68"/>
      <c r="S279" s="64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</row>
    <row r="280" spans="12:39" customFormat="1" x14ac:dyDescent="0.2">
      <c r="L280" s="74"/>
      <c r="Q280" s="32"/>
      <c r="R280" s="68"/>
      <c r="S280" s="64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</row>
    <row r="281" spans="12:39" customFormat="1" x14ac:dyDescent="0.2">
      <c r="L281" s="74"/>
      <c r="Q281" s="32"/>
      <c r="R281" s="68"/>
      <c r="S281" s="64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</row>
    <row r="282" spans="12:39" customFormat="1" x14ac:dyDescent="0.2">
      <c r="L282" s="74"/>
      <c r="Q282" s="32"/>
      <c r="R282" s="68"/>
      <c r="S282" s="64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</row>
    <row r="283" spans="12:39" customFormat="1" x14ac:dyDescent="0.2">
      <c r="L283" s="74"/>
      <c r="Q283" s="32"/>
      <c r="R283" s="68"/>
      <c r="S283" s="64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</row>
    <row r="284" spans="12:39" customFormat="1" x14ac:dyDescent="0.2">
      <c r="L284" s="74"/>
      <c r="Q284" s="32"/>
      <c r="R284" s="68"/>
      <c r="S284" s="64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</row>
    <row r="285" spans="12:39" customFormat="1" x14ac:dyDescent="0.2">
      <c r="L285" s="74"/>
      <c r="Q285" s="32"/>
      <c r="R285" s="68"/>
      <c r="S285" s="64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</row>
    <row r="286" spans="12:39" customFormat="1" x14ac:dyDescent="0.2">
      <c r="L286" s="74"/>
      <c r="Q286" s="32"/>
      <c r="R286" s="68"/>
      <c r="S286" s="64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</row>
    <row r="287" spans="12:39" customFormat="1" x14ac:dyDescent="0.2">
      <c r="L287" s="74"/>
      <c r="Q287" s="32"/>
      <c r="R287" s="68"/>
      <c r="S287" s="64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</row>
    <row r="288" spans="12:39" customFormat="1" x14ac:dyDescent="0.2">
      <c r="L288" s="74"/>
      <c r="Q288" s="32"/>
      <c r="R288" s="68"/>
      <c r="S288" s="64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</row>
    <row r="289" spans="12:39" customFormat="1" x14ac:dyDescent="0.2">
      <c r="L289" s="74"/>
      <c r="Q289" s="32"/>
      <c r="R289" s="68"/>
      <c r="S289" s="64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</row>
    <row r="290" spans="12:39" customFormat="1" x14ac:dyDescent="0.2">
      <c r="L290" s="74"/>
      <c r="Q290" s="32"/>
      <c r="R290" s="68"/>
      <c r="S290" s="64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</row>
    <row r="291" spans="12:39" customFormat="1" x14ac:dyDescent="0.2">
      <c r="L291" s="74"/>
      <c r="Q291" s="32"/>
      <c r="R291" s="68"/>
      <c r="S291" s="64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</row>
    <row r="292" spans="12:39" customFormat="1" x14ac:dyDescent="0.2">
      <c r="L292" s="74"/>
      <c r="Q292" s="32"/>
      <c r="R292" s="68"/>
      <c r="S292" s="64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</row>
    <row r="293" spans="12:39" customFormat="1" x14ac:dyDescent="0.2">
      <c r="L293" s="74"/>
      <c r="Q293" s="32"/>
      <c r="R293" s="68"/>
      <c r="S293" s="64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</row>
    <row r="294" spans="12:39" customFormat="1" x14ac:dyDescent="0.2">
      <c r="L294" s="74"/>
      <c r="Q294" s="32"/>
      <c r="R294" s="68"/>
      <c r="S294" s="64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</row>
    <row r="295" spans="12:39" customFormat="1" x14ac:dyDescent="0.2">
      <c r="L295" s="74"/>
      <c r="Q295" s="32"/>
      <c r="R295" s="68"/>
      <c r="S295" s="64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</row>
    <row r="296" spans="12:39" customFormat="1" x14ac:dyDescent="0.2">
      <c r="L296" s="74"/>
      <c r="Q296" s="32"/>
      <c r="R296" s="68"/>
      <c r="S296" s="64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</row>
    <row r="297" spans="12:39" customFormat="1" x14ac:dyDescent="0.2">
      <c r="L297" s="74"/>
      <c r="Q297" s="32"/>
      <c r="R297" s="68"/>
      <c r="S297" s="64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</row>
    <row r="298" spans="12:39" customFormat="1" x14ac:dyDescent="0.2">
      <c r="L298" s="74"/>
      <c r="Q298" s="32"/>
      <c r="R298" s="68"/>
      <c r="S298" s="64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</row>
    <row r="299" spans="12:39" customFormat="1" x14ac:dyDescent="0.2">
      <c r="L299" s="74"/>
      <c r="Q299" s="32"/>
      <c r="R299" s="68"/>
      <c r="S299" s="64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</row>
    <row r="300" spans="12:39" customFormat="1" x14ac:dyDescent="0.2">
      <c r="L300" s="74"/>
      <c r="Q300" s="32"/>
      <c r="R300" s="68"/>
      <c r="S300" s="64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</row>
    <row r="301" spans="12:39" customFormat="1" x14ac:dyDescent="0.2">
      <c r="L301" s="74"/>
      <c r="Q301" s="32"/>
      <c r="R301" s="68"/>
      <c r="S301" s="64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</row>
    <row r="302" spans="12:39" customFormat="1" x14ac:dyDescent="0.2">
      <c r="L302" s="74"/>
      <c r="Q302" s="32"/>
      <c r="R302" s="68"/>
      <c r="S302" s="64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</row>
    <row r="303" spans="12:39" customFormat="1" x14ac:dyDescent="0.2">
      <c r="L303" s="74"/>
      <c r="Q303" s="32"/>
      <c r="R303" s="68"/>
      <c r="S303" s="64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</row>
    <row r="304" spans="12:39" customFormat="1" x14ac:dyDescent="0.2">
      <c r="L304" s="74"/>
      <c r="Q304" s="32"/>
      <c r="R304" s="68"/>
      <c r="S304" s="64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</row>
    <row r="305" spans="12:39" customFormat="1" x14ac:dyDescent="0.2">
      <c r="L305" s="74"/>
      <c r="Q305" s="32"/>
      <c r="R305" s="68"/>
      <c r="S305" s="64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</row>
    <row r="306" spans="12:39" customFormat="1" x14ac:dyDescent="0.2">
      <c r="L306" s="74"/>
      <c r="Q306" s="32"/>
      <c r="R306" s="68"/>
      <c r="S306" s="64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</row>
    <row r="307" spans="12:39" customFormat="1" x14ac:dyDescent="0.2">
      <c r="L307" s="74"/>
      <c r="Q307" s="32"/>
      <c r="R307" s="68"/>
      <c r="S307" s="64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</row>
    <row r="308" spans="12:39" customFormat="1" x14ac:dyDescent="0.2">
      <c r="L308" s="74"/>
      <c r="Q308" s="32"/>
      <c r="R308" s="68"/>
      <c r="S308" s="64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</row>
    <row r="309" spans="12:39" customFormat="1" x14ac:dyDescent="0.2">
      <c r="L309" s="74"/>
      <c r="Q309" s="32"/>
      <c r="R309" s="68"/>
      <c r="S309" s="64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</row>
    <row r="310" spans="12:39" customFormat="1" x14ac:dyDescent="0.2">
      <c r="L310" s="74"/>
      <c r="Q310" s="32"/>
      <c r="R310" s="68"/>
      <c r="S310" s="64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</row>
    <row r="311" spans="12:39" customFormat="1" x14ac:dyDescent="0.2">
      <c r="L311" s="74"/>
      <c r="Q311" s="32"/>
      <c r="R311" s="68"/>
      <c r="S311" s="64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</row>
    <row r="312" spans="12:39" customFormat="1" x14ac:dyDescent="0.2">
      <c r="L312" s="74"/>
      <c r="Q312" s="32"/>
      <c r="R312" s="68"/>
      <c r="S312" s="64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</row>
    <row r="313" spans="12:39" customFormat="1" x14ac:dyDescent="0.2">
      <c r="L313" s="74"/>
      <c r="Q313" s="32"/>
      <c r="R313" s="68"/>
      <c r="S313" s="64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</row>
    <row r="314" spans="12:39" customFormat="1" x14ac:dyDescent="0.2">
      <c r="L314" s="74"/>
      <c r="Q314" s="32"/>
      <c r="R314" s="68"/>
      <c r="S314" s="64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</row>
    <row r="315" spans="12:39" customFormat="1" x14ac:dyDescent="0.2">
      <c r="L315" s="74"/>
      <c r="Q315" s="32"/>
      <c r="R315" s="68"/>
      <c r="S315" s="64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</row>
    <row r="316" spans="12:39" customFormat="1" x14ac:dyDescent="0.2">
      <c r="L316" s="74"/>
      <c r="Q316" s="32"/>
      <c r="R316" s="68"/>
      <c r="S316" s="64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</row>
    <row r="317" spans="12:39" customFormat="1" x14ac:dyDescent="0.2">
      <c r="L317" s="74"/>
      <c r="Q317" s="32"/>
      <c r="R317" s="68"/>
      <c r="S317" s="64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</row>
    <row r="318" spans="12:39" customFormat="1" x14ac:dyDescent="0.2">
      <c r="L318" s="74"/>
      <c r="Q318" s="32"/>
      <c r="R318" s="68"/>
      <c r="S318" s="64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</row>
    <row r="319" spans="12:39" customFormat="1" x14ac:dyDescent="0.2">
      <c r="L319" s="74"/>
      <c r="Q319" s="32"/>
      <c r="R319" s="68"/>
      <c r="S319" s="64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</row>
    <row r="320" spans="12:39" customFormat="1" x14ac:dyDescent="0.2">
      <c r="L320" s="74"/>
      <c r="Q320" s="32"/>
      <c r="R320" s="68"/>
      <c r="S320" s="64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</row>
    <row r="321" spans="12:39" customFormat="1" x14ac:dyDescent="0.2">
      <c r="L321" s="74"/>
      <c r="Q321" s="32"/>
      <c r="R321" s="68"/>
      <c r="S321" s="64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</row>
    <row r="322" spans="12:39" customFormat="1" x14ac:dyDescent="0.2">
      <c r="L322" s="74"/>
      <c r="Q322" s="32"/>
      <c r="R322" s="68"/>
      <c r="S322" s="64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</row>
    <row r="323" spans="12:39" customFormat="1" x14ac:dyDescent="0.2">
      <c r="L323" s="74"/>
      <c r="Q323" s="32"/>
      <c r="R323" s="68"/>
      <c r="S323" s="64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</row>
    <row r="324" spans="12:39" customFormat="1" x14ac:dyDescent="0.2">
      <c r="L324" s="74"/>
      <c r="Q324" s="32"/>
      <c r="R324" s="68"/>
      <c r="S324" s="64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</row>
    <row r="325" spans="12:39" customFormat="1" x14ac:dyDescent="0.2">
      <c r="L325" s="74"/>
      <c r="Q325" s="32"/>
      <c r="R325" s="68"/>
      <c r="S325" s="64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</row>
    <row r="326" spans="12:39" customFormat="1" x14ac:dyDescent="0.2">
      <c r="L326" s="74"/>
      <c r="Q326" s="32"/>
      <c r="R326" s="68"/>
      <c r="S326" s="64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</row>
    <row r="327" spans="12:39" customFormat="1" x14ac:dyDescent="0.2">
      <c r="L327" s="74"/>
      <c r="Q327" s="32"/>
      <c r="R327" s="68"/>
      <c r="S327" s="64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</row>
    <row r="328" spans="12:39" customFormat="1" x14ac:dyDescent="0.2">
      <c r="L328" s="74"/>
      <c r="Q328" s="32"/>
      <c r="R328" s="68"/>
      <c r="S328" s="64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</row>
    <row r="329" spans="12:39" customFormat="1" x14ac:dyDescent="0.2">
      <c r="L329" s="74"/>
      <c r="Q329" s="32"/>
      <c r="R329" s="68"/>
      <c r="S329" s="64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</row>
    <row r="330" spans="12:39" customFormat="1" x14ac:dyDescent="0.2">
      <c r="L330" s="74"/>
      <c r="Q330" s="32"/>
      <c r="R330" s="68"/>
      <c r="S330" s="64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</row>
    <row r="331" spans="12:39" customFormat="1" x14ac:dyDescent="0.2">
      <c r="L331" s="74"/>
      <c r="Q331" s="32"/>
      <c r="R331" s="68"/>
      <c r="S331" s="64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</row>
    <row r="332" spans="12:39" customFormat="1" x14ac:dyDescent="0.2">
      <c r="L332" s="74"/>
      <c r="Q332" s="32"/>
      <c r="R332" s="68"/>
      <c r="S332" s="64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</row>
    <row r="333" spans="12:39" customFormat="1" x14ac:dyDescent="0.2">
      <c r="L333" s="74"/>
      <c r="Q333" s="32"/>
      <c r="R333" s="68"/>
      <c r="S333" s="64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</row>
    <row r="334" spans="12:39" customFormat="1" x14ac:dyDescent="0.2">
      <c r="L334" s="74"/>
      <c r="Q334" s="32"/>
      <c r="R334" s="68"/>
      <c r="S334" s="64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</row>
    <row r="335" spans="12:39" customFormat="1" x14ac:dyDescent="0.2">
      <c r="L335" s="74"/>
      <c r="Q335" s="32"/>
      <c r="R335" s="68"/>
      <c r="S335" s="64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</row>
    <row r="336" spans="12:39" customFormat="1" x14ac:dyDescent="0.2">
      <c r="L336" s="74"/>
      <c r="Q336" s="32"/>
      <c r="R336" s="68"/>
      <c r="S336" s="64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</row>
    <row r="337" spans="12:39" customFormat="1" x14ac:dyDescent="0.2">
      <c r="L337" s="74"/>
      <c r="Q337" s="32"/>
      <c r="R337" s="68"/>
      <c r="S337" s="64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</row>
    <row r="338" spans="12:39" customFormat="1" x14ac:dyDescent="0.2">
      <c r="L338" s="74"/>
      <c r="Q338" s="32"/>
      <c r="R338" s="68"/>
      <c r="S338" s="64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</row>
    <row r="339" spans="12:39" customFormat="1" x14ac:dyDescent="0.2">
      <c r="L339" s="74"/>
      <c r="Q339" s="32"/>
      <c r="R339" s="68"/>
      <c r="S339" s="64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</row>
    <row r="340" spans="12:39" customFormat="1" x14ac:dyDescent="0.2">
      <c r="L340" s="74"/>
      <c r="Q340" s="32"/>
      <c r="R340" s="68"/>
      <c r="S340" s="64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</row>
    <row r="341" spans="12:39" customFormat="1" x14ac:dyDescent="0.2">
      <c r="L341" s="74"/>
      <c r="Q341" s="32"/>
      <c r="R341" s="68"/>
      <c r="S341" s="64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</row>
    <row r="342" spans="12:39" customFormat="1" x14ac:dyDescent="0.2">
      <c r="L342" s="74"/>
      <c r="Q342" s="32"/>
      <c r="R342" s="68"/>
      <c r="S342" s="64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</row>
    <row r="343" spans="12:39" customFormat="1" x14ac:dyDescent="0.2">
      <c r="L343" s="74"/>
      <c r="Q343" s="32"/>
      <c r="R343" s="68"/>
      <c r="S343" s="64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</row>
    <row r="344" spans="12:39" customFormat="1" x14ac:dyDescent="0.2">
      <c r="L344" s="74"/>
      <c r="Q344" s="32"/>
      <c r="R344" s="68"/>
      <c r="S344" s="64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</row>
    <row r="345" spans="12:39" customFormat="1" x14ac:dyDescent="0.2">
      <c r="L345" s="74"/>
      <c r="Q345" s="32"/>
      <c r="R345" s="68"/>
      <c r="S345" s="64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</row>
    <row r="346" spans="12:39" customFormat="1" x14ac:dyDescent="0.2">
      <c r="L346" s="74"/>
      <c r="Q346" s="32"/>
      <c r="R346" s="68"/>
      <c r="S346" s="64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</row>
    <row r="347" spans="12:39" customFormat="1" x14ac:dyDescent="0.2">
      <c r="L347" s="74"/>
      <c r="Q347" s="32"/>
      <c r="R347" s="68"/>
      <c r="S347" s="64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</row>
    <row r="348" spans="12:39" customFormat="1" x14ac:dyDescent="0.2">
      <c r="L348" s="74"/>
      <c r="Q348" s="32"/>
      <c r="R348" s="68"/>
      <c r="S348" s="64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</row>
    <row r="349" spans="12:39" customFormat="1" x14ac:dyDescent="0.2">
      <c r="L349" s="74"/>
      <c r="Q349" s="32"/>
      <c r="R349" s="68"/>
      <c r="S349" s="64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</row>
    <row r="350" spans="12:39" customFormat="1" x14ac:dyDescent="0.2">
      <c r="L350" s="74"/>
      <c r="Q350" s="32"/>
      <c r="R350" s="68"/>
      <c r="S350" s="64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</row>
    <row r="351" spans="12:39" customFormat="1" x14ac:dyDescent="0.2">
      <c r="L351" s="74"/>
      <c r="Q351" s="32"/>
      <c r="R351" s="68"/>
      <c r="S351" s="64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</row>
    <row r="352" spans="12:39" customFormat="1" x14ac:dyDescent="0.2">
      <c r="L352" s="74"/>
      <c r="Q352" s="32"/>
      <c r="R352" s="68"/>
      <c r="S352" s="64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</row>
    <row r="353" spans="12:39" customFormat="1" x14ac:dyDescent="0.2">
      <c r="L353" s="74"/>
      <c r="Q353" s="32"/>
      <c r="R353" s="68"/>
      <c r="S353" s="64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</row>
    <row r="354" spans="12:39" customFormat="1" x14ac:dyDescent="0.2">
      <c r="L354" s="74"/>
      <c r="Q354" s="32"/>
      <c r="R354" s="68"/>
      <c r="S354" s="64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</row>
    <row r="355" spans="12:39" customFormat="1" x14ac:dyDescent="0.2">
      <c r="L355" s="74"/>
      <c r="Q355" s="32"/>
      <c r="R355" s="68"/>
      <c r="S355" s="64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</row>
    <row r="356" spans="12:39" customFormat="1" x14ac:dyDescent="0.2">
      <c r="L356" s="74"/>
      <c r="Q356" s="32"/>
      <c r="R356" s="68"/>
      <c r="S356" s="64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</row>
    <row r="357" spans="12:39" customFormat="1" x14ac:dyDescent="0.2">
      <c r="L357" s="74"/>
      <c r="Q357" s="32"/>
      <c r="R357" s="68"/>
      <c r="S357" s="64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</row>
    <row r="358" spans="12:39" customFormat="1" x14ac:dyDescent="0.2">
      <c r="L358" s="74"/>
      <c r="Q358" s="32"/>
      <c r="R358" s="68"/>
      <c r="S358" s="64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</row>
    <row r="359" spans="12:39" customFormat="1" x14ac:dyDescent="0.2">
      <c r="L359" s="74"/>
      <c r="Q359" s="32"/>
      <c r="R359" s="68"/>
      <c r="S359" s="64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</row>
    <row r="360" spans="12:39" customFormat="1" x14ac:dyDescent="0.2">
      <c r="L360" s="74"/>
      <c r="Q360" s="32"/>
      <c r="R360" s="68"/>
      <c r="S360" s="64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</row>
    <row r="361" spans="12:39" customFormat="1" x14ac:dyDescent="0.2">
      <c r="L361" s="74"/>
      <c r="Q361" s="32"/>
      <c r="R361" s="68"/>
      <c r="S361" s="64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</row>
    <row r="362" spans="12:39" customFormat="1" x14ac:dyDescent="0.2">
      <c r="L362" s="74"/>
      <c r="Q362" s="32"/>
      <c r="R362" s="68"/>
      <c r="S362" s="64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</row>
    <row r="363" spans="12:39" customFormat="1" x14ac:dyDescent="0.2">
      <c r="L363" s="74"/>
      <c r="Q363" s="32"/>
      <c r="R363" s="68"/>
      <c r="S363" s="64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</row>
    <row r="364" spans="12:39" customFormat="1" x14ac:dyDescent="0.2">
      <c r="L364" s="74"/>
      <c r="Q364" s="32"/>
      <c r="R364" s="68"/>
      <c r="S364" s="64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</row>
    <row r="365" spans="12:39" customFormat="1" x14ac:dyDescent="0.2">
      <c r="L365" s="74"/>
      <c r="Q365" s="32"/>
      <c r="R365" s="68"/>
      <c r="S365" s="64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</row>
    <row r="366" spans="12:39" customFormat="1" x14ac:dyDescent="0.2">
      <c r="L366" s="74"/>
      <c r="Q366" s="32"/>
      <c r="R366" s="68"/>
      <c r="S366" s="64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</row>
    <row r="367" spans="12:39" customFormat="1" x14ac:dyDescent="0.2">
      <c r="L367" s="74"/>
      <c r="Q367" s="32"/>
      <c r="R367" s="68"/>
      <c r="S367" s="64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</row>
    <row r="368" spans="12:39" customFormat="1" x14ac:dyDescent="0.2">
      <c r="L368" s="74"/>
      <c r="Q368" s="32"/>
      <c r="R368" s="68"/>
      <c r="S368" s="64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</row>
    <row r="369" spans="12:39" customFormat="1" x14ac:dyDescent="0.2">
      <c r="L369" s="74"/>
      <c r="Q369" s="32"/>
      <c r="R369" s="68"/>
      <c r="S369" s="64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</row>
    <row r="370" spans="12:39" customFormat="1" x14ac:dyDescent="0.2">
      <c r="L370" s="74"/>
      <c r="Q370" s="32"/>
      <c r="R370" s="68"/>
      <c r="S370" s="64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</row>
    <row r="371" spans="12:39" customFormat="1" x14ac:dyDescent="0.2">
      <c r="L371" s="74"/>
      <c r="Q371" s="32"/>
      <c r="R371" s="68"/>
      <c r="S371" s="64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</row>
    <row r="372" spans="12:39" customFormat="1" x14ac:dyDescent="0.2">
      <c r="L372" s="74"/>
      <c r="Q372" s="32"/>
      <c r="R372" s="68"/>
      <c r="S372" s="64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</row>
    <row r="373" spans="12:39" customFormat="1" x14ac:dyDescent="0.2">
      <c r="L373" s="74"/>
      <c r="Q373" s="32"/>
      <c r="R373" s="68"/>
      <c r="S373" s="64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</row>
    <row r="374" spans="12:39" customFormat="1" x14ac:dyDescent="0.2">
      <c r="L374" s="74"/>
      <c r="Q374" s="32"/>
      <c r="R374" s="68"/>
      <c r="S374" s="64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</row>
    <row r="375" spans="12:39" customFormat="1" x14ac:dyDescent="0.2">
      <c r="L375" s="74"/>
      <c r="Q375" s="32"/>
      <c r="R375" s="68"/>
      <c r="S375" s="64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</row>
    <row r="376" spans="12:39" customFormat="1" x14ac:dyDescent="0.2">
      <c r="L376" s="74"/>
      <c r="Q376" s="32"/>
      <c r="R376" s="68"/>
      <c r="S376" s="64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</row>
    <row r="377" spans="12:39" customFormat="1" x14ac:dyDescent="0.2">
      <c r="L377" s="74"/>
      <c r="Q377" s="32"/>
      <c r="R377" s="68"/>
      <c r="S377" s="64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</row>
    <row r="378" spans="12:39" customFormat="1" x14ac:dyDescent="0.2">
      <c r="L378" s="74"/>
      <c r="Q378" s="32"/>
      <c r="R378" s="68"/>
      <c r="S378" s="64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</row>
    <row r="379" spans="12:39" customFormat="1" x14ac:dyDescent="0.2">
      <c r="L379" s="74"/>
      <c r="Q379" s="32"/>
      <c r="R379" s="68"/>
      <c r="S379" s="64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</row>
    <row r="380" spans="12:39" customFormat="1" x14ac:dyDescent="0.2">
      <c r="L380" s="74"/>
      <c r="Q380" s="32"/>
      <c r="R380" s="68"/>
      <c r="S380" s="64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</row>
    <row r="381" spans="12:39" customFormat="1" x14ac:dyDescent="0.2">
      <c r="L381" s="74"/>
      <c r="Q381" s="32"/>
      <c r="R381" s="68"/>
      <c r="S381" s="64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</row>
    <row r="382" spans="12:39" customFormat="1" x14ac:dyDescent="0.2">
      <c r="L382" s="74"/>
      <c r="Q382" s="32"/>
      <c r="R382" s="68"/>
      <c r="S382" s="64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</row>
    <row r="383" spans="12:39" customFormat="1" x14ac:dyDescent="0.2">
      <c r="L383" s="74"/>
      <c r="Q383" s="32"/>
      <c r="R383" s="68"/>
      <c r="S383" s="64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</row>
    <row r="384" spans="12:39" customFormat="1" x14ac:dyDescent="0.2">
      <c r="L384" s="74"/>
      <c r="Q384" s="32"/>
      <c r="R384" s="68"/>
      <c r="S384" s="64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</row>
    <row r="385" spans="12:39" customFormat="1" x14ac:dyDescent="0.2">
      <c r="L385" s="74"/>
      <c r="Q385" s="32"/>
      <c r="R385" s="68"/>
      <c r="S385" s="64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</row>
    <row r="386" spans="12:39" customFormat="1" x14ac:dyDescent="0.2">
      <c r="L386" s="74"/>
      <c r="Q386" s="32"/>
      <c r="R386" s="68"/>
      <c r="S386" s="64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</row>
    <row r="387" spans="12:39" customFormat="1" x14ac:dyDescent="0.2">
      <c r="L387" s="74"/>
      <c r="Q387" s="32"/>
      <c r="R387" s="68"/>
      <c r="S387" s="64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</row>
    <row r="388" spans="12:39" customFormat="1" x14ac:dyDescent="0.2">
      <c r="L388" s="74"/>
      <c r="Q388" s="32"/>
      <c r="R388" s="68"/>
      <c r="S388" s="64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</row>
    <row r="389" spans="12:39" customFormat="1" x14ac:dyDescent="0.2">
      <c r="L389" s="74"/>
      <c r="Q389" s="32"/>
      <c r="R389" s="68"/>
      <c r="S389" s="64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</row>
    <row r="390" spans="12:39" customFormat="1" x14ac:dyDescent="0.2">
      <c r="L390" s="74"/>
      <c r="Q390" s="32"/>
      <c r="R390" s="68"/>
      <c r="S390" s="64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</row>
    <row r="391" spans="12:39" customFormat="1" x14ac:dyDescent="0.2">
      <c r="L391" s="74"/>
      <c r="Q391" s="32"/>
      <c r="R391" s="68"/>
      <c r="S391" s="64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</row>
    <row r="392" spans="12:39" customFormat="1" x14ac:dyDescent="0.2">
      <c r="L392" s="74"/>
      <c r="Q392" s="32"/>
      <c r="R392" s="68"/>
      <c r="S392" s="64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</row>
    <row r="393" spans="12:39" customFormat="1" x14ac:dyDescent="0.2">
      <c r="L393" s="74"/>
      <c r="Q393" s="32"/>
      <c r="R393" s="68"/>
      <c r="S393" s="64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</row>
    <row r="394" spans="12:39" customFormat="1" x14ac:dyDescent="0.2">
      <c r="L394" s="74"/>
      <c r="Q394" s="32"/>
      <c r="R394" s="68"/>
      <c r="S394" s="64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</row>
    <row r="395" spans="12:39" customFormat="1" x14ac:dyDescent="0.2">
      <c r="L395" s="74"/>
      <c r="Q395" s="32"/>
      <c r="R395" s="68"/>
      <c r="S395" s="64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</row>
    <row r="396" spans="12:39" customFormat="1" x14ac:dyDescent="0.2">
      <c r="L396" s="74"/>
      <c r="Q396" s="32"/>
      <c r="R396" s="68"/>
      <c r="S396" s="64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</row>
    <row r="397" spans="12:39" customFormat="1" x14ac:dyDescent="0.2">
      <c r="L397" s="74"/>
      <c r="Q397" s="32"/>
      <c r="R397" s="68"/>
      <c r="S397" s="64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</row>
    <row r="398" spans="12:39" customFormat="1" x14ac:dyDescent="0.2">
      <c r="L398" s="74"/>
      <c r="Q398" s="32"/>
      <c r="R398" s="68"/>
      <c r="S398" s="64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</row>
    <row r="399" spans="12:39" customFormat="1" x14ac:dyDescent="0.2">
      <c r="L399" s="74"/>
      <c r="Q399" s="32"/>
      <c r="R399" s="68"/>
      <c r="S399" s="64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</row>
    <row r="400" spans="12:39" customFormat="1" x14ac:dyDescent="0.2">
      <c r="L400" s="74"/>
      <c r="Q400" s="32"/>
      <c r="R400" s="68"/>
      <c r="S400" s="64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</row>
    <row r="401" spans="12:39" customFormat="1" x14ac:dyDescent="0.2">
      <c r="L401" s="74"/>
      <c r="Q401" s="32"/>
      <c r="R401" s="68"/>
      <c r="S401" s="64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</row>
    <row r="402" spans="12:39" customFormat="1" x14ac:dyDescent="0.2">
      <c r="L402" s="74"/>
      <c r="Q402" s="32"/>
      <c r="R402" s="68"/>
      <c r="S402" s="64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</row>
    <row r="403" spans="12:39" customFormat="1" x14ac:dyDescent="0.2">
      <c r="L403" s="74"/>
      <c r="Q403" s="32"/>
      <c r="R403" s="68"/>
      <c r="S403" s="64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</row>
    <row r="404" spans="12:39" customFormat="1" x14ac:dyDescent="0.2">
      <c r="L404" s="74"/>
      <c r="Q404" s="32"/>
      <c r="R404" s="68"/>
      <c r="S404" s="64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</row>
    <row r="405" spans="12:39" customFormat="1" x14ac:dyDescent="0.2">
      <c r="L405" s="74"/>
      <c r="Q405" s="32"/>
      <c r="R405" s="68"/>
      <c r="S405" s="64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</row>
    <row r="406" spans="12:39" customFormat="1" x14ac:dyDescent="0.2">
      <c r="L406" s="74"/>
      <c r="Q406" s="32"/>
      <c r="R406" s="68"/>
      <c r="S406" s="64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</row>
    <row r="407" spans="12:39" customFormat="1" x14ac:dyDescent="0.2">
      <c r="L407" s="74"/>
      <c r="Q407" s="32"/>
      <c r="R407" s="68"/>
      <c r="S407" s="64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</row>
    <row r="408" spans="12:39" customFormat="1" x14ac:dyDescent="0.2">
      <c r="L408" s="74"/>
      <c r="Q408" s="32"/>
      <c r="R408" s="68"/>
      <c r="S408" s="64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</row>
    <row r="409" spans="12:39" customFormat="1" x14ac:dyDescent="0.2">
      <c r="L409" s="74"/>
      <c r="Q409" s="32"/>
      <c r="R409" s="68"/>
      <c r="S409" s="64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</row>
    <row r="410" spans="12:39" customFormat="1" x14ac:dyDescent="0.2">
      <c r="L410" s="74"/>
      <c r="Q410" s="32"/>
      <c r="R410" s="68"/>
      <c r="S410" s="64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</row>
    <row r="411" spans="12:39" customFormat="1" x14ac:dyDescent="0.2">
      <c r="L411" s="74"/>
      <c r="Q411" s="32"/>
      <c r="R411" s="68"/>
      <c r="S411" s="64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</row>
    <row r="412" spans="12:39" customFormat="1" x14ac:dyDescent="0.2">
      <c r="L412" s="74"/>
      <c r="Q412" s="32"/>
      <c r="R412" s="68"/>
      <c r="S412" s="64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</row>
    <row r="413" spans="12:39" customFormat="1" x14ac:dyDescent="0.2">
      <c r="L413" s="74"/>
      <c r="Q413" s="32"/>
      <c r="R413" s="68"/>
      <c r="S413" s="64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</row>
    <row r="414" spans="12:39" customFormat="1" x14ac:dyDescent="0.2">
      <c r="L414" s="74"/>
      <c r="Q414" s="32"/>
      <c r="R414" s="68"/>
      <c r="S414" s="64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</row>
    <row r="415" spans="12:39" customFormat="1" x14ac:dyDescent="0.2">
      <c r="L415" s="74"/>
      <c r="Q415" s="32"/>
      <c r="R415" s="68"/>
      <c r="S415" s="64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</row>
    <row r="416" spans="12:39" customFormat="1" x14ac:dyDescent="0.2">
      <c r="L416" s="74"/>
      <c r="Q416" s="32"/>
      <c r="R416" s="68"/>
      <c r="S416" s="64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</row>
    <row r="417" spans="12:39" customFormat="1" x14ac:dyDescent="0.2">
      <c r="L417" s="74"/>
      <c r="Q417" s="32"/>
      <c r="R417" s="68"/>
      <c r="S417" s="64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</row>
    <row r="418" spans="12:39" customFormat="1" x14ac:dyDescent="0.2">
      <c r="L418" s="74"/>
      <c r="Q418" s="32"/>
      <c r="R418" s="68"/>
      <c r="S418" s="64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</row>
    <row r="419" spans="12:39" customFormat="1" x14ac:dyDescent="0.2">
      <c r="L419" s="74"/>
      <c r="Q419" s="32"/>
      <c r="R419" s="68"/>
      <c r="S419" s="64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</row>
    <row r="420" spans="12:39" customFormat="1" x14ac:dyDescent="0.2">
      <c r="L420" s="74"/>
      <c r="Q420" s="32"/>
      <c r="R420" s="68"/>
      <c r="S420" s="64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</row>
    <row r="421" spans="12:39" customFormat="1" x14ac:dyDescent="0.2">
      <c r="L421" s="74"/>
      <c r="Q421" s="32"/>
      <c r="R421" s="68"/>
      <c r="S421" s="64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</row>
    <row r="422" spans="12:39" customFormat="1" x14ac:dyDescent="0.2">
      <c r="L422" s="74"/>
      <c r="Q422" s="32"/>
      <c r="R422" s="68"/>
      <c r="S422" s="64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</row>
    <row r="423" spans="12:39" customFormat="1" x14ac:dyDescent="0.2">
      <c r="L423" s="74"/>
      <c r="Q423" s="32"/>
      <c r="R423" s="68"/>
      <c r="S423" s="64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</row>
    <row r="424" spans="12:39" customFormat="1" x14ac:dyDescent="0.2">
      <c r="L424" s="74"/>
      <c r="Q424" s="32"/>
      <c r="R424" s="68"/>
      <c r="S424" s="64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</row>
    <row r="425" spans="12:39" customFormat="1" x14ac:dyDescent="0.2">
      <c r="L425" s="74"/>
      <c r="Q425" s="32"/>
      <c r="R425" s="68"/>
      <c r="S425" s="64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</row>
    <row r="426" spans="12:39" customFormat="1" x14ac:dyDescent="0.2">
      <c r="L426" s="74"/>
      <c r="Q426" s="32"/>
      <c r="R426" s="68"/>
      <c r="S426" s="64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</row>
    <row r="427" spans="12:39" customFormat="1" x14ac:dyDescent="0.2">
      <c r="L427" s="74"/>
      <c r="Q427" s="32"/>
      <c r="R427" s="68"/>
      <c r="S427" s="64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</row>
    <row r="428" spans="12:39" customFormat="1" x14ac:dyDescent="0.2">
      <c r="L428" s="74"/>
      <c r="Q428" s="32"/>
      <c r="R428" s="68"/>
      <c r="S428" s="64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</row>
    <row r="429" spans="12:39" customFormat="1" x14ac:dyDescent="0.2">
      <c r="L429" s="74"/>
      <c r="Q429" s="32"/>
      <c r="R429" s="68"/>
      <c r="S429" s="64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</row>
    <row r="430" spans="12:39" customFormat="1" x14ac:dyDescent="0.2">
      <c r="L430" s="74"/>
      <c r="Q430" s="32"/>
      <c r="R430" s="68"/>
      <c r="S430" s="64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</row>
    <row r="431" spans="12:39" customFormat="1" x14ac:dyDescent="0.2">
      <c r="L431" s="74"/>
      <c r="Q431" s="32"/>
      <c r="R431" s="68"/>
      <c r="S431" s="64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</row>
    <row r="432" spans="12:39" customFormat="1" x14ac:dyDescent="0.2">
      <c r="L432" s="74"/>
      <c r="Q432" s="32"/>
      <c r="R432" s="68"/>
      <c r="S432" s="64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</row>
    <row r="433" spans="12:39" customFormat="1" x14ac:dyDescent="0.2">
      <c r="L433" s="74"/>
      <c r="Q433" s="32"/>
      <c r="R433" s="68"/>
      <c r="S433" s="64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</row>
    <row r="434" spans="12:39" customFormat="1" x14ac:dyDescent="0.2">
      <c r="L434" s="74"/>
      <c r="Q434" s="32"/>
      <c r="R434" s="68"/>
      <c r="S434" s="64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</row>
    <row r="435" spans="12:39" customFormat="1" x14ac:dyDescent="0.2">
      <c r="L435" s="74"/>
      <c r="Q435" s="32"/>
      <c r="R435" s="68"/>
      <c r="S435" s="64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</row>
    <row r="436" spans="12:39" customFormat="1" x14ac:dyDescent="0.2">
      <c r="L436" s="74"/>
      <c r="Q436" s="32"/>
      <c r="R436" s="68"/>
      <c r="S436" s="64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</row>
    <row r="437" spans="12:39" customFormat="1" x14ac:dyDescent="0.2">
      <c r="L437" s="74"/>
      <c r="Q437" s="32"/>
      <c r="R437" s="68"/>
      <c r="S437" s="64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</row>
    <row r="438" spans="12:39" customFormat="1" x14ac:dyDescent="0.2">
      <c r="L438" s="74"/>
      <c r="Q438" s="32"/>
      <c r="R438" s="68"/>
      <c r="S438" s="64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</row>
    <row r="439" spans="12:39" customFormat="1" x14ac:dyDescent="0.2">
      <c r="L439" s="74"/>
      <c r="Q439" s="32"/>
      <c r="R439" s="68"/>
      <c r="S439" s="64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</row>
    <row r="440" spans="12:39" customFormat="1" x14ac:dyDescent="0.2">
      <c r="L440" s="74"/>
      <c r="Q440" s="32"/>
      <c r="R440" s="68"/>
      <c r="S440" s="64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</row>
    <row r="441" spans="12:39" customFormat="1" x14ac:dyDescent="0.2">
      <c r="L441" s="74"/>
      <c r="Q441" s="32"/>
      <c r="R441" s="68"/>
      <c r="S441" s="64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</row>
    <row r="442" spans="12:39" customFormat="1" x14ac:dyDescent="0.2">
      <c r="L442" s="74"/>
      <c r="Q442" s="32"/>
      <c r="R442" s="68"/>
      <c r="S442" s="64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</row>
    <row r="443" spans="12:39" customFormat="1" x14ac:dyDescent="0.2">
      <c r="L443" s="74"/>
      <c r="Q443" s="32"/>
      <c r="R443" s="68"/>
      <c r="S443" s="64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</row>
    <row r="444" spans="12:39" customFormat="1" x14ac:dyDescent="0.2">
      <c r="L444" s="74"/>
      <c r="Q444" s="32"/>
      <c r="R444" s="68"/>
      <c r="S444" s="64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</row>
    <row r="445" spans="12:39" customFormat="1" x14ac:dyDescent="0.2">
      <c r="L445" s="74"/>
      <c r="Q445" s="32"/>
      <c r="R445" s="68"/>
      <c r="S445" s="64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</row>
    <row r="446" spans="12:39" customFormat="1" x14ac:dyDescent="0.2">
      <c r="L446" s="74"/>
      <c r="Q446" s="32"/>
      <c r="R446" s="68"/>
      <c r="S446" s="64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</row>
    <row r="447" spans="12:39" customFormat="1" x14ac:dyDescent="0.2">
      <c r="L447" s="74"/>
      <c r="Q447" s="32"/>
      <c r="R447" s="68"/>
      <c r="S447" s="64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</row>
    <row r="448" spans="12:39" customFormat="1" x14ac:dyDescent="0.2">
      <c r="L448" s="74"/>
      <c r="Q448" s="32"/>
      <c r="R448" s="68"/>
      <c r="S448" s="64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</row>
    <row r="449" spans="12:39" customFormat="1" x14ac:dyDescent="0.2">
      <c r="L449" s="74"/>
      <c r="Q449" s="32"/>
      <c r="R449" s="68"/>
      <c r="S449" s="64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</row>
    <row r="450" spans="12:39" customFormat="1" x14ac:dyDescent="0.2">
      <c r="L450" s="74"/>
      <c r="Q450" s="32"/>
      <c r="R450" s="68"/>
      <c r="S450" s="64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</row>
    <row r="451" spans="12:39" customFormat="1" x14ac:dyDescent="0.2">
      <c r="L451" s="74"/>
      <c r="Q451" s="32"/>
      <c r="R451" s="68"/>
      <c r="S451" s="64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</row>
    <row r="452" spans="12:39" customFormat="1" x14ac:dyDescent="0.2">
      <c r="L452" s="74"/>
      <c r="Q452" s="32"/>
      <c r="R452" s="68"/>
      <c r="S452" s="64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</row>
    <row r="453" spans="12:39" customFormat="1" x14ac:dyDescent="0.2">
      <c r="L453" s="74"/>
      <c r="Q453" s="32"/>
      <c r="R453" s="68"/>
      <c r="S453" s="64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</row>
    <row r="454" spans="12:39" customFormat="1" x14ac:dyDescent="0.2">
      <c r="L454" s="74"/>
      <c r="Q454" s="32"/>
      <c r="R454" s="68"/>
      <c r="S454" s="64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</row>
    <row r="455" spans="12:39" customFormat="1" x14ac:dyDescent="0.2">
      <c r="L455" s="74"/>
      <c r="Q455" s="32"/>
      <c r="R455" s="68"/>
      <c r="S455" s="64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</row>
    <row r="456" spans="12:39" customFormat="1" x14ac:dyDescent="0.2">
      <c r="L456" s="74"/>
      <c r="Q456" s="32"/>
      <c r="R456" s="68"/>
      <c r="S456" s="64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</row>
    <row r="457" spans="12:39" customFormat="1" x14ac:dyDescent="0.2">
      <c r="L457" s="74"/>
      <c r="Q457" s="32"/>
      <c r="R457" s="68"/>
      <c r="S457" s="64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</row>
    <row r="458" spans="12:39" customFormat="1" x14ac:dyDescent="0.2">
      <c r="L458" s="74"/>
      <c r="Q458" s="32"/>
      <c r="R458" s="68"/>
      <c r="S458" s="64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</row>
    <row r="459" spans="12:39" customFormat="1" x14ac:dyDescent="0.2">
      <c r="L459" s="74"/>
      <c r="Q459" s="32"/>
      <c r="R459" s="68"/>
      <c r="S459" s="64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</row>
    <row r="460" spans="12:39" customFormat="1" x14ac:dyDescent="0.2">
      <c r="L460" s="74"/>
      <c r="Q460" s="32"/>
      <c r="R460" s="68"/>
      <c r="S460" s="64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</row>
    <row r="461" spans="12:39" customFormat="1" x14ac:dyDescent="0.2">
      <c r="L461" s="74"/>
      <c r="Q461" s="32"/>
      <c r="R461" s="68"/>
      <c r="S461" s="64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</row>
    <row r="462" spans="12:39" customFormat="1" x14ac:dyDescent="0.2">
      <c r="L462" s="74"/>
      <c r="Q462" s="32"/>
      <c r="R462" s="68"/>
      <c r="S462" s="64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</row>
    <row r="463" spans="12:39" customFormat="1" x14ac:dyDescent="0.2">
      <c r="L463" s="74"/>
      <c r="Q463" s="32"/>
      <c r="R463" s="68"/>
      <c r="S463" s="64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</row>
    <row r="464" spans="12:39" customFormat="1" x14ac:dyDescent="0.2">
      <c r="L464" s="74"/>
      <c r="Q464" s="32"/>
      <c r="R464" s="68"/>
      <c r="S464" s="64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</row>
    <row r="465" spans="12:39" customFormat="1" x14ac:dyDescent="0.2">
      <c r="L465" s="74"/>
      <c r="Q465" s="32"/>
      <c r="R465" s="68"/>
      <c r="S465" s="64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</row>
    <row r="466" spans="12:39" customFormat="1" x14ac:dyDescent="0.2">
      <c r="L466" s="74"/>
      <c r="Q466" s="32"/>
      <c r="R466" s="68"/>
      <c r="S466" s="64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</row>
    <row r="467" spans="12:39" customFormat="1" x14ac:dyDescent="0.2">
      <c r="L467" s="74"/>
      <c r="Q467" s="32"/>
      <c r="R467" s="68"/>
      <c r="S467" s="64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</row>
    <row r="468" spans="12:39" customFormat="1" x14ac:dyDescent="0.2">
      <c r="L468" s="74"/>
      <c r="Q468" s="32"/>
      <c r="R468" s="68"/>
      <c r="S468" s="64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</row>
    <row r="469" spans="12:39" customFormat="1" x14ac:dyDescent="0.2">
      <c r="L469" s="74"/>
      <c r="Q469" s="32"/>
      <c r="R469" s="68"/>
      <c r="S469" s="64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</row>
    <row r="470" spans="12:39" customFormat="1" x14ac:dyDescent="0.2">
      <c r="L470" s="74"/>
      <c r="Q470" s="32"/>
      <c r="R470" s="68"/>
      <c r="S470" s="64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</row>
    <row r="471" spans="12:39" customFormat="1" x14ac:dyDescent="0.2">
      <c r="L471" s="74"/>
      <c r="Q471" s="32"/>
      <c r="R471" s="68"/>
      <c r="S471" s="64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</row>
    <row r="472" spans="12:39" customFormat="1" x14ac:dyDescent="0.2">
      <c r="L472" s="74"/>
      <c r="Q472" s="32"/>
      <c r="R472" s="68"/>
      <c r="S472" s="64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</row>
    <row r="473" spans="12:39" customFormat="1" x14ac:dyDescent="0.2">
      <c r="L473" s="74"/>
      <c r="Q473" s="32"/>
      <c r="R473" s="68"/>
      <c r="S473" s="64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</row>
  </sheetData>
  <mergeCells count="2">
    <mergeCell ref="A1:R1"/>
    <mergeCell ref="A33:R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6"/>
  <sheetViews>
    <sheetView workbookViewId="0">
      <selection activeCell="B24" sqref="A1:B24"/>
    </sheetView>
  </sheetViews>
  <sheetFormatPr defaultColWidth="9.28515625" defaultRowHeight="12.75" x14ac:dyDescent="0.2"/>
  <cols>
    <col min="1" max="1" width="30.5703125" style="42" customWidth="1"/>
    <col min="2" max="2" width="17.7109375" style="98" customWidth="1"/>
    <col min="3" max="16384" width="9.28515625" style="94"/>
  </cols>
  <sheetData>
    <row r="1" spans="1:2" s="95" customFormat="1" x14ac:dyDescent="0.2">
      <c r="A1" s="96" t="s">
        <v>0</v>
      </c>
      <c r="B1" s="97" t="s">
        <v>67</v>
      </c>
    </row>
    <row r="2" spans="1:2" x14ac:dyDescent="0.2">
      <c r="A2" s="49" t="s">
        <v>17</v>
      </c>
      <c r="B2" s="98" t="s">
        <v>60</v>
      </c>
    </row>
    <row r="3" spans="1:2" x14ac:dyDescent="0.2">
      <c r="A3" s="99" t="s">
        <v>28</v>
      </c>
      <c r="B3" s="98" t="s">
        <v>60</v>
      </c>
    </row>
    <row r="4" spans="1:2" x14ac:dyDescent="0.2">
      <c r="A4" s="39" t="s">
        <v>5</v>
      </c>
      <c r="B4" s="98" t="s">
        <v>62</v>
      </c>
    </row>
    <row r="5" spans="1:2" x14ac:dyDescent="0.2">
      <c r="A5" s="39" t="s">
        <v>9</v>
      </c>
      <c r="B5" s="98" t="s">
        <v>62</v>
      </c>
    </row>
    <row r="6" spans="1:2" x14ac:dyDescent="0.2">
      <c r="A6" s="39" t="s">
        <v>14</v>
      </c>
      <c r="B6" s="98" t="s">
        <v>62</v>
      </c>
    </row>
    <row r="7" spans="1:2" x14ac:dyDescent="0.2">
      <c r="A7" s="99" t="s">
        <v>27</v>
      </c>
      <c r="B7" s="98" t="s">
        <v>66</v>
      </c>
    </row>
    <row r="8" spans="1:2" x14ac:dyDescent="0.2">
      <c r="A8" s="39" t="s">
        <v>16</v>
      </c>
      <c r="B8" s="98" t="s">
        <v>66</v>
      </c>
    </row>
    <row r="9" spans="1:2" x14ac:dyDescent="0.2">
      <c r="A9" s="39" t="s">
        <v>1</v>
      </c>
      <c r="B9" s="98" t="s">
        <v>59</v>
      </c>
    </row>
    <row r="10" spans="1:2" x14ac:dyDescent="0.2">
      <c r="A10" s="39" t="s">
        <v>2</v>
      </c>
      <c r="B10" s="98" t="s">
        <v>59</v>
      </c>
    </row>
    <row r="11" spans="1:2" x14ac:dyDescent="0.2">
      <c r="A11" s="39" t="s">
        <v>4</v>
      </c>
      <c r="B11" s="98" t="s">
        <v>59</v>
      </c>
    </row>
    <row r="12" spans="1:2" x14ac:dyDescent="0.2">
      <c r="A12" s="39" t="s">
        <v>7</v>
      </c>
      <c r="B12" s="98" t="s">
        <v>63</v>
      </c>
    </row>
    <row r="13" spans="1:2" x14ac:dyDescent="0.2">
      <c r="A13" s="39" t="s">
        <v>19</v>
      </c>
      <c r="B13" s="98" t="s">
        <v>63</v>
      </c>
    </row>
    <row r="14" spans="1:2" x14ac:dyDescent="0.2">
      <c r="A14" s="39" t="s">
        <v>10</v>
      </c>
      <c r="B14" s="98" t="s">
        <v>63</v>
      </c>
    </row>
    <row r="15" spans="1:2" x14ac:dyDescent="0.2">
      <c r="A15" s="39" t="s">
        <v>6</v>
      </c>
      <c r="B15" s="98" t="s">
        <v>64</v>
      </c>
    </row>
    <row r="16" spans="1:2" x14ac:dyDescent="0.2">
      <c r="A16" s="39" t="s">
        <v>11</v>
      </c>
      <c r="B16" s="98" t="s">
        <v>64</v>
      </c>
    </row>
    <row r="17" spans="1:2" x14ac:dyDescent="0.2">
      <c r="A17" s="39" t="s">
        <v>12</v>
      </c>
      <c r="B17" s="98" t="s">
        <v>64</v>
      </c>
    </row>
    <row r="18" spans="1:2" x14ac:dyDescent="0.2">
      <c r="A18" s="39" t="s">
        <v>8</v>
      </c>
      <c r="B18" s="98" t="s">
        <v>65</v>
      </c>
    </row>
    <row r="19" spans="1:2" x14ac:dyDescent="0.2">
      <c r="A19" s="39" t="s">
        <v>18</v>
      </c>
      <c r="B19" s="98" t="s">
        <v>65</v>
      </c>
    </row>
    <row r="20" spans="1:2" x14ac:dyDescent="0.2">
      <c r="A20" s="49" t="s">
        <v>20</v>
      </c>
      <c r="B20" s="98" t="s">
        <v>65</v>
      </c>
    </row>
    <row r="21" spans="1:2" x14ac:dyDescent="0.2">
      <c r="A21" s="39" t="s">
        <v>3</v>
      </c>
      <c r="B21" s="98" t="s">
        <v>61</v>
      </c>
    </row>
    <row r="22" spans="1:2" x14ac:dyDescent="0.2">
      <c r="A22" s="39" t="s">
        <v>21</v>
      </c>
      <c r="B22" s="98" t="s">
        <v>61</v>
      </c>
    </row>
    <row r="23" spans="1:2" x14ac:dyDescent="0.2">
      <c r="A23" s="39" t="s">
        <v>13</v>
      </c>
      <c r="B23" s="98" t="s">
        <v>61</v>
      </c>
    </row>
    <row r="24" spans="1:2" x14ac:dyDescent="0.2">
      <c r="A24" s="39" t="s">
        <v>15</v>
      </c>
      <c r="B24" s="98" t="s">
        <v>61</v>
      </c>
    </row>
    <row r="25" spans="1:2" x14ac:dyDescent="0.2">
      <c r="A25" s="40"/>
    </row>
    <row r="26" spans="1:2" x14ac:dyDescent="0.2">
      <c r="A26" s="94"/>
    </row>
    <row r="27" spans="1:2" x14ac:dyDescent="0.2">
      <c r="A27" s="41"/>
    </row>
    <row r="42" spans="1:1" x14ac:dyDescent="0.2">
      <c r="A42" s="94"/>
    </row>
    <row r="43" spans="1:1" x14ac:dyDescent="0.2">
      <c r="A43" s="94"/>
    </row>
    <row r="44" spans="1:1" x14ac:dyDescent="0.2">
      <c r="A44" s="94"/>
    </row>
    <row r="45" spans="1:1" x14ac:dyDescent="0.2">
      <c r="A45" s="94"/>
    </row>
    <row r="46" spans="1:1" x14ac:dyDescent="0.2">
      <c r="A46" s="94"/>
    </row>
    <row r="47" spans="1:1" x14ac:dyDescent="0.2">
      <c r="A47" s="94"/>
    </row>
    <row r="48" spans="1:1" x14ac:dyDescent="0.2">
      <c r="A48" s="94"/>
    </row>
    <row r="49" spans="1:1" x14ac:dyDescent="0.2">
      <c r="A49" s="94"/>
    </row>
    <row r="50" spans="1:1" x14ac:dyDescent="0.2">
      <c r="A50" s="94"/>
    </row>
    <row r="51" spans="1:1" x14ac:dyDescent="0.2">
      <c r="A51" s="94"/>
    </row>
    <row r="52" spans="1:1" x14ac:dyDescent="0.2">
      <c r="A52" s="94"/>
    </row>
    <row r="53" spans="1:1" x14ac:dyDescent="0.2">
      <c r="A53" s="94"/>
    </row>
    <row r="54" spans="1:1" x14ac:dyDescent="0.2">
      <c r="A54" s="94"/>
    </row>
    <row r="55" spans="1:1" x14ac:dyDescent="0.2">
      <c r="A55" s="94"/>
    </row>
    <row r="56" spans="1:1" x14ac:dyDescent="0.2">
      <c r="A56" s="94"/>
    </row>
    <row r="57" spans="1:1" x14ac:dyDescent="0.2">
      <c r="A57" s="94"/>
    </row>
    <row r="58" spans="1:1" x14ac:dyDescent="0.2">
      <c r="A58" s="94"/>
    </row>
    <row r="59" spans="1:1" x14ac:dyDescent="0.2">
      <c r="A59" s="94"/>
    </row>
    <row r="60" spans="1:1" x14ac:dyDescent="0.2">
      <c r="A60" s="94"/>
    </row>
    <row r="61" spans="1:1" x14ac:dyDescent="0.2">
      <c r="A61" s="94"/>
    </row>
    <row r="62" spans="1:1" x14ac:dyDescent="0.2">
      <c r="A62" s="94"/>
    </row>
    <row r="63" spans="1:1" x14ac:dyDescent="0.2">
      <c r="A63" s="94"/>
    </row>
    <row r="64" spans="1:1" x14ac:dyDescent="0.2">
      <c r="A64" s="94"/>
    </row>
    <row r="65" spans="1:1" x14ac:dyDescent="0.2">
      <c r="A65" s="94"/>
    </row>
    <row r="66" spans="1:1" x14ac:dyDescent="0.2">
      <c r="A66" s="94"/>
    </row>
    <row r="67" spans="1:1" x14ac:dyDescent="0.2">
      <c r="A67" s="94"/>
    </row>
    <row r="68" spans="1:1" x14ac:dyDescent="0.2">
      <c r="A68" s="94"/>
    </row>
    <row r="69" spans="1:1" x14ac:dyDescent="0.2">
      <c r="A69" s="94"/>
    </row>
    <row r="70" spans="1:1" x14ac:dyDescent="0.2">
      <c r="A70" s="94"/>
    </row>
    <row r="71" spans="1:1" x14ac:dyDescent="0.2">
      <c r="A71" s="94"/>
    </row>
    <row r="72" spans="1:1" x14ac:dyDescent="0.2">
      <c r="A72" s="94"/>
    </row>
    <row r="73" spans="1:1" x14ac:dyDescent="0.2">
      <c r="A73" s="94"/>
    </row>
    <row r="74" spans="1:1" x14ac:dyDescent="0.2">
      <c r="A74" s="94"/>
    </row>
    <row r="75" spans="1:1" x14ac:dyDescent="0.2">
      <c r="A75" s="94"/>
    </row>
    <row r="76" spans="1:1" x14ac:dyDescent="0.2">
      <c r="A76" s="94"/>
    </row>
    <row r="77" spans="1:1" x14ac:dyDescent="0.2">
      <c r="A77" s="94"/>
    </row>
    <row r="78" spans="1:1" x14ac:dyDescent="0.2">
      <c r="A78" s="94"/>
    </row>
    <row r="79" spans="1:1" x14ac:dyDescent="0.2">
      <c r="A79" s="94"/>
    </row>
    <row r="80" spans="1:1" x14ac:dyDescent="0.2">
      <c r="A80" s="94"/>
    </row>
    <row r="81" spans="1:1" x14ac:dyDescent="0.2">
      <c r="A81" s="94"/>
    </row>
    <row r="82" spans="1:1" x14ac:dyDescent="0.2">
      <c r="A82" s="94"/>
    </row>
    <row r="83" spans="1:1" x14ac:dyDescent="0.2">
      <c r="A83" s="94"/>
    </row>
    <row r="84" spans="1:1" x14ac:dyDescent="0.2">
      <c r="A84" s="94"/>
    </row>
    <row r="85" spans="1:1" x14ac:dyDescent="0.2">
      <c r="A85" s="94"/>
    </row>
    <row r="86" spans="1:1" x14ac:dyDescent="0.2">
      <c r="A86" s="94"/>
    </row>
    <row r="87" spans="1:1" x14ac:dyDescent="0.2">
      <c r="A87" s="94"/>
    </row>
    <row r="88" spans="1:1" x14ac:dyDescent="0.2">
      <c r="A88" s="94"/>
    </row>
    <row r="89" spans="1:1" x14ac:dyDescent="0.2">
      <c r="A89" s="94"/>
    </row>
    <row r="90" spans="1:1" x14ac:dyDescent="0.2">
      <c r="A90" s="94"/>
    </row>
    <row r="91" spans="1:1" x14ac:dyDescent="0.2">
      <c r="A91" s="94"/>
    </row>
    <row r="92" spans="1:1" x14ac:dyDescent="0.2">
      <c r="A92" s="94"/>
    </row>
    <row r="93" spans="1:1" x14ac:dyDescent="0.2">
      <c r="A93" s="94"/>
    </row>
    <row r="94" spans="1:1" x14ac:dyDescent="0.2">
      <c r="A94" s="94"/>
    </row>
    <row r="95" spans="1:1" x14ac:dyDescent="0.2">
      <c r="A95" s="94"/>
    </row>
    <row r="96" spans="1:1" x14ac:dyDescent="0.2">
      <c r="A96" s="94"/>
    </row>
    <row r="97" spans="1:1" x14ac:dyDescent="0.2">
      <c r="A97" s="94"/>
    </row>
    <row r="98" spans="1:1" x14ac:dyDescent="0.2">
      <c r="A98" s="94"/>
    </row>
    <row r="99" spans="1:1" x14ac:dyDescent="0.2">
      <c r="A99" s="94"/>
    </row>
    <row r="100" spans="1:1" x14ac:dyDescent="0.2">
      <c r="A100" s="94"/>
    </row>
    <row r="101" spans="1:1" x14ac:dyDescent="0.2">
      <c r="A101" s="94"/>
    </row>
    <row r="102" spans="1:1" x14ac:dyDescent="0.2">
      <c r="A102" s="94"/>
    </row>
    <row r="103" spans="1:1" x14ac:dyDescent="0.2">
      <c r="A103" s="94"/>
    </row>
    <row r="104" spans="1:1" x14ac:dyDescent="0.2">
      <c r="A104" s="94"/>
    </row>
    <row r="105" spans="1:1" x14ac:dyDescent="0.2">
      <c r="A105" s="94"/>
    </row>
    <row r="106" spans="1:1" x14ac:dyDescent="0.2">
      <c r="A106" s="94"/>
    </row>
    <row r="107" spans="1:1" x14ac:dyDescent="0.2">
      <c r="A107" s="94"/>
    </row>
    <row r="108" spans="1:1" x14ac:dyDescent="0.2">
      <c r="A108" s="94"/>
    </row>
    <row r="109" spans="1:1" x14ac:dyDescent="0.2">
      <c r="A109" s="94"/>
    </row>
    <row r="110" spans="1:1" x14ac:dyDescent="0.2">
      <c r="A110" s="94"/>
    </row>
    <row r="111" spans="1:1" x14ac:dyDescent="0.2">
      <c r="A111" s="94"/>
    </row>
    <row r="112" spans="1:1" x14ac:dyDescent="0.2">
      <c r="A112" s="94"/>
    </row>
    <row r="113" spans="1:1" x14ac:dyDescent="0.2">
      <c r="A113" s="94"/>
    </row>
    <row r="114" spans="1:1" x14ac:dyDescent="0.2">
      <c r="A114" s="94"/>
    </row>
    <row r="115" spans="1:1" x14ac:dyDescent="0.2">
      <c r="A115" s="94"/>
    </row>
    <row r="116" spans="1:1" x14ac:dyDescent="0.2">
      <c r="A116" s="94"/>
    </row>
    <row r="117" spans="1:1" x14ac:dyDescent="0.2">
      <c r="A117" s="94"/>
    </row>
    <row r="118" spans="1:1" x14ac:dyDescent="0.2">
      <c r="A118" s="94"/>
    </row>
    <row r="119" spans="1:1" x14ac:dyDescent="0.2">
      <c r="A119" s="94"/>
    </row>
    <row r="120" spans="1:1" x14ac:dyDescent="0.2">
      <c r="A120" s="94"/>
    </row>
    <row r="121" spans="1:1" x14ac:dyDescent="0.2">
      <c r="A121" s="94"/>
    </row>
    <row r="122" spans="1:1" x14ac:dyDescent="0.2">
      <c r="A122" s="94"/>
    </row>
    <row r="123" spans="1:1" x14ac:dyDescent="0.2">
      <c r="A123" s="94"/>
    </row>
    <row r="124" spans="1:1" x14ac:dyDescent="0.2">
      <c r="A124" s="94"/>
    </row>
    <row r="125" spans="1:1" x14ac:dyDescent="0.2">
      <c r="A125" s="94"/>
    </row>
    <row r="126" spans="1:1" x14ac:dyDescent="0.2">
      <c r="A126" s="94"/>
    </row>
    <row r="127" spans="1:1" x14ac:dyDescent="0.2">
      <c r="A127" s="94"/>
    </row>
    <row r="128" spans="1:1" x14ac:dyDescent="0.2">
      <c r="A128" s="94"/>
    </row>
    <row r="129" spans="1:1" x14ac:dyDescent="0.2">
      <c r="A129" s="94"/>
    </row>
    <row r="130" spans="1:1" x14ac:dyDescent="0.2">
      <c r="A130" s="94"/>
    </row>
    <row r="131" spans="1:1" x14ac:dyDescent="0.2">
      <c r="A131" s="94"/>
    </row>
    <row r="132" spans="1:1" x14ac:dyDescent="0.2">
      <c r="A132" s="94"/>
    </row>
    <row r="133" spans="1:1" x14ac:dyDescent="0.2">
      <c r="A133" s="94"/>
    </row>
    <row r="134" spans="1:1" x14ac:dyDescent="0.2">
      <c r="A134" s="94"/>
    </row>
    <row r="135" spans="1:1" x14ac:dyDescent="0.2">
      <c r="A135" s="94"/>
    </row>
    <row r="136" spans="1:1" x14ac:dyDescent="0.2">
      <c r="A136" s="94"/>
    </row>
    <row r="137" spans="1:1" x14ac:dyDescent="0.2">
      <c r="A137" s="94"/>
    </row>
    <row r="138" spans="1:1" x14ac:dyDescent="0.2">
      <c r="A138" s="94"/>
    </row>
    <row r="139" spans="1:1" x14ac:dyDescent="0.2">
      <c r="A139" s="94"/>
    </row>
    <row r="140" spans="1:1" x14ac:dyDescent="0.2">
      <c r="A140" s="94"/>
    </row>
    <row r="141" spans="1:1" x14ac:dyDescent="0.2">
      <c r="A141" s="94"/>
    </row>
    <row r="142" spans="1:1" x14ac:dyDescent="0.2">
      <c r="A142" s="94"/>
    </row>
    <row r="143" spans="1:1" x14ac:dyDescent="0.2">
      <c r="A143" s="94"/>
    </row>
    <row r="144" spans="1:1" x14ac:dyDescent="0.2">
      <c r="A144" s="94"/>
    </row>
    <row r="145" spans="1:1" x14ac:dyDescent="0.2">
      <c r="A145" s="94"/>
    </row>
    <row r="146" spans="1:1" x14ac:dyDescent="0.2">
      <c r="A146" s="94"/>
    </row>
    <row r="147" spans="1:1" x14ac:dyDescent="0.2">
      <c r="A147" s="94"/>
    </row>
    <row r="148" spans="1:1" x14ac:dyDescent="0.2">
      <c r="A148" s="94"/>
    </row>
    <row r="149" spans="1:1" x14ac:dyDescent="0.2">
      <c r="A149" s="94"/>
    </row>
    <row r="150" spans="1:1" x14ac:dyDescent="0.2">
      <c r="A150" s="94"/>
    </row>
    <row r="151" spans="1:1" x14ac:dyDescent="0.2">
      <c r="A151" s="94"/>
    </row>
    <row r="152" spans="1:1" x14ac:dyDescent="0.2">
      <c r="A152" s="94"/>
    </row>
    <row r="153" spans="1:1" x14ac:dyDescent="0.2">
      <c r="A153" s="94"/>
    </row>
    <row r="154" spans="1:1" x14ac:dyDescent="0.2">
      <c r="A154" s="94"/>
    </row>
    <row r="155" spans="1:1" x14ac:dyDescent="0.2">
      <c r="A155" s="94"/>
    </row>
    <row r="156" spans="1:1" x14ac:dyDescent="0.2">
      <c r="A156" s="94"/>
    </row>
    <row r="157" spans="1:1" x14ac:dyDescent="0.2">
      <c r="A157" s="94"/>
    </row>
    <row r="158" spans="1:1" x14ac:dyDescent="0.2">
      <c r="A158" s="94"/>
    </row>
    <row r="159" spans="1:1" x14ac:dyDescent="0.2">
      <c r="A159" s="94"/>
    </row>
    <row r="160" spans="1:1" x14ac:dyDescent="0.2">
      <c r="A160" s="94"/>
    </row>
    <row r="161" spans="1:1" x14ac:dyDescent="0.2">
      <c r="A161" s="94"/>
    </row>
    <row r="162" spans="1:1" x14ac:dyDescent="0.2">
      <c r="A162" s="94"/>
    </row>
    <row r="163" spans="1:1" x14ac:dyDescent="0.2">
      <c r="A163" s="94"/>
    </row>
    <row r="164" spans="1:1" x14ac:dyDescent="0.2">
      <c r="A164" s="94"/>
    </row>
    <row r="165" spans="1:1" x14ac:dyDescent="0.2">
      <c r="A165" s="94"/>
    </row>
    <row r="166" spans="1:1" x14ac:dyDescent="0.2">
      <c r="A166" s="94"/>
    </row>
    <row r="167" spans="1:1" x14ac:dyDescent="0.2">
      <c r="A167" s="94"/>
    </row>
    <row r="168" spans="1:1" x14ac:dyDescent="0.2">
      <c r="A168" s="94"/>
    </row>
    <row r="169" spans="1:1" x14ac:dyDescent="0.2">
      <c r="A169" s="94"/>
    </row>
    <row r="170" spans="1:1" x14ac:dyDescent="0.2">
      <c r="A170" s="94"/>
    </row>
    <row r="171" spans="1:1" x14ac:dyDescent="0.2">
      <c r="A171" s="94"/>
    </row>
    <row r="172" spans="1:1" x14ac:dyDescent="0.2">
      <c r="A172" s="94"/>
    </row>
    <row r="173" spans="1:1" x14ac:dyDescent="0.2">
      <c r="A173" s="94"/>
    </row>
    <row r="174" spans="1:1" x14ac:dyDescent="0.2">
      <c r="A174" s="94"/>
    </row>
    <row r="175" spans="1:1" x14ac:dyDescent="0.2">
      <c r="A175" s="94"/>
    </row>
    <row r="176" spans="1:1" x14ac:dyDescent="0.2">
      <c r="A176" s="94"/>
    </row>
    <row r="177" spans="1:1" x14ac:dyDescent="0.2">
      <c r="A177" s="94"/>
    </row>
    <row r="178" spans="1:1" x14ac:dyDescent="0.2">
      <c r="A178" s="94"/>
    </row>
    <row r="179" spans="1:1" x14ac:dyDescent="0.2">
      <c r="A179" s="94"/>
    </row>
    <row r="180" spans="1:1" x14ac:dyDescent="0.2">
      <c r="A180" s="94"/>
    </row>
    <row r="181" spans="1:1" x14ac:dyDescent="0.2">
      <c r="A181" s="94"/>
    </row>
    <row r="182" spans="1:1" x14ac:dyDescent="0.2">
      <c r="A182" s="94"/>
    </row>
    <row r="183" spans="1:1" x14ac:dyDescent="0.2">
      <c r="A183" s="94"/>
    </row>
    <row r="184" spans="1:1" x14ac:dyDescent="0.2">
      <c r="A184" s="94"/>
    </row>
    <row r="185" spans="1:1" x14ac:dyDescent="0.2">
      <c r="A185" s="94"/>
    </row>
    <row r="186" spans="1:1" x14ac:dyDescent="0.2">
      <c r="A186" s="94"/>
    </row>
    <row r="187" spans="1:1" x14ac:dyDescent="0.2">
      <c r="A187" s="94"/>
    </row>
    <row r="188" spans="1:1" x14ac:dyDescent="0.2">
      <c r="A188" s="94"/>
    </row>
    <row r="189" spans="1:1" x14ac:dyDescent="0.2">
      <c r="A189" s="94"/>
    </row>
    <row r="190" spans="1:1" x14ac:dyDescent="0.2">
      <c r="A190" s="94"/>
    </row>
    <row r="191" spans="1:1" x14ac:dyDescent="0.2">
      <c r="A191" s="94"/>
    </row>
    <row r="192" spans="1:1" x14ac:dyDescent="0.2">
      <c r="A192" s="94"/>
    </row>
    <row r="193" spans="1:1" x14ac:dyDescent="0.2">
      <c r="A193" s="94"/>
    </row>
    <row r="194" spans="1:1" x14ac:dyDescent="0.2">
      <c r="A194" s="94"/>
    </row>
    <row r="195" spans="1:1" x14ac:dyDescent="0.2">
      <c r="A195" s="94"/>
    </row>
    <row r="196" spans="1:1" x14ac:dyDescent="0.2">
      <c r="A196" s="94"/>
    </row>
    <row r="197" spans="1:1" x14ac:dyDescent="0.2">
      <c r="A197" s="94"/>
    </row>
    <row r="198" spans="1:1" x14ac:dyDescent="0.2">
      <c r="A198" s="94"/>
    </row>
    <row r="199" spans="1:1" x14ac:dyDescent="0.2">
      <c r="A199" s="94"/>
    </row>
    <row r="200" spans="1:1" x14ac:dyDescent="0.2">
      <c r="A200" s="94"/>
    </row>
    <row r="201" spans="1:1" x14ac:dyDescent="0.2">
      <c r="A201" s="94"/>
    </row>
    <row r="202" spans="1:1" x14ac:dyDescent="0.2">
      <c r="A202" s="94"/>
    </row>
    <row r="203" spans="1:1" x14ac:dyDescent="0.2">
      <c r="A203" s="94"/>
    </row>
    <row r="204" spans="1:1" x14ac:dyDescent="0.2">
      <c r="A204" s="94"/>
    </row>
    <row r="205" spans="1:1" x14ac:dyDescent="0.2">
      <c r="A205" s="94"/>
    </row>
    <row r="206" spans="1:1" x14ac:dyDescent="0.2">
      <c r="A206" s="94"/>
    </row>
    <row r="207" spans="1:1" x14ac:dyDescent="0.2">
      <c r="A207" s="94"/>
    </row>
    <row r="208" spans="1:1" x14ac:dyDescent="0.2">
      <c r="A208" s="94"/>
    </row>
    <row r="209" spans="1:1" x14ac:dyDescent="0.2">
      <c r="A209" s="94"/>
    </row>
    <row r="210" spans="1:1" x14ac:dyDescent="0.2">
      <c r="A210" s="94"/>
    </row>
    <row r="211" spans="1:1" x14ac:dyDescent="0.2">
      <c r="A211" s="94"/>
    </row>
    <row r="212" spans="1:1" x14ac:dyDescent="0.2">
      <c r="A212" s="94"/>
    </row>
    <row r="213" spans="1:1" x14ac:dyDescent="0.2">
      <c r="A213" s="94"/>
    </row>
    <row r="214" spans="1:1" x14ac:dyDescent="0.2">
      <c r="A214" s="94"/>
    </row>
    <row r="215" spans="1:1" x14ac:dyDescent="0.2">
      <c r="A215" s="94"/>
    </row>
    <row r="216" spans="1:1" x14ac:dyDescent="0.2">
      <c r="A216" s="94"/>
    </row>
    <row r="217" spans="1:1" x14ac:dyDescent="0.2">
      <c r="A217" s="94"/>
    </row>
    <row r="218" spans="1:1" x14ac:dyDescent="0.2">
      <c r="A218" s="94"/>
    </row>
    <row r="219" spans="1:1" x14ac:dyDescent="0.2">
      <c r="A219" s="94"/>
    </row>
    <row r="220" spans="1:1" x14ac:dyDescent="0.2">
      <c r="A220" s="94"/>
    </row>
    <row r="221" spans="1:1" x14ac:dyDescent="0.2">
      <c r="A221" s="94"/>
    </row>
    <row r="222" spans="1:1" x14ac:dyDescent="0.2">
      <c r="A222" s="94"/>
    </row>
    <row r="223" spans="1:1" x14ac:dyDescent="0.2">
      <c r="A223" s="94"/>
    </row>
    <row r="224" spans="1:1" x14ac:dyDescent="0.2">
      <c r="A224" s="94"/>
    </row>
    <row r="225" spans="1:1" x14ac:dyDescent="0.2">
      <c r="A225" s="94"/>
    </row>
    <row r="226" spans="1:1" x14ac:dyDescent="0.2">
      <c r="A226" s="94"/>
    </row>
    <row r="227" spans="1:1" x14ac:dyDescent="0.2">
      <c r="A227" s="94"/>
    </row>
    <row r="228" spans="1:1" x14ac:dyDescent="0.2">
      <c r="A228" s="94"/>
    </row>
    <row r="229" spans="1:1" x14ac:dyDescent="0.2">
      <c r="A229" s="94"/>
    </row>
    <row r="230" spans="1:1" x14ac:dyDescent="0.2">
      <c r="A230" s="94"/>
    </row>
    <row r="231" spans="1:1" x14ac:dyDescent="0.2">
      <c r="A231" s="94"/>
    </row>
    <row r="232" spans="1:1" x14ac:dyDescent="0.2">
      <c r="A232" s="94"/>
    </row>
    <row r="233" spans="1:1" x14ac:dyDescent="0.2">
      <c r="A233" s="94"/>
    </row>
    <row r="234" spans="1:1" x14ac:dyDescent="0.2">
      <c r="A234" s="94"/>
    </row>
    <row r="235" spans="1:1" x14ac:dyDescent="0.2">
      <c r="A235" s="94"/>
    </row>
    <row r="236" spans="1:1" x14ac:dyDescent="0.2">
      <c r="A236" s="94"/>
    </row>
    <row r="237" spans="1:1" x14ac:dyDescent="0.2">
      <c r="A237" s="94"/>
    </row>
    <row r="238" spans="1:1" x14ac:dyDescent="0.2">
      <c r="A238" s="94"/>
    </row>
    <row r="239" spans="1:1" x14ac:dyDescent="0.2">
      <c r="A239" s="94"/>
    </row>
    <row r="240" spans="1:1" x14ac:dyDescent="0.2">
      <c r="A240" s="94"/>
    </row>
    <row r="241" spans="1:1" x14ac:dyDescent="0.2">
      <c r="A241" s="94"/>
    </row>
    <row r="242" spans="1:1" x14ac:dyDescent="0.2">
      <c r="A242" s="94"/>
    </row>
    <row r="243" spans="1:1" x14ac:dyDescent="0.2">
      <c r="A243" s="94"/>
    </row>
    <row r="244" spans="1:1" x14ac:dyDescent="0.2">
      <c r="A244" s="94"/>
    </row>
    <row r="245" spans="1:1" x14ac:dyDescent="0.2">
      <c r="A245" s="94"/>
    </row>
    <row r="246" spans="1:1" x14ac:dyDescent="0.2">
      <c r="A246" s="94"/>
    </row>
    <row r="247" spans="1:1" x14ac:dyDescent="0.2">
      <c r="A247" s="94"/>
    </row>
    <row r="248" spans="1:1" x14ac:dyDescent="0.2">
      <c r="A248" s="94"/>
    </row>
    <row r="249" spans="1:1" x14ac:dyDescent="0.2">
      <c r="A249" s="94"/>
    </row>
    <row r="250" spans="1:1" x14ac:dyDescent="0.2">
      <c r="A250" s="94"/>
    </row>
    <row r="251" spans="1:1" x14ac:dyDescent="0.2">
      <c r="A251" s="94"/>
    </row>
    <row r="252" spans="1:1" x14ac:dyDescent="0.2">
      <c r="A252" s="94"/>
    </row>
    <row r="253" spans="1:1" x14ac:dyDescent="0.2">
      <c r="A253" s="94"/>
    </row>
    <row r="254" spans="1:1" x14ac:dyDescent="0.2">
      <c r="A254" s="94"/>
    </row>
    <row r="255" spans="1:1" x14ac:dyDescent="0.2">
      <c r="A255" s="94"/>
    </row>
    <row r="256" spans="1:1" x14ac:dyDescent="0.2">
      <c r="A256" s="94"/>
    </row>
    <row r="257" spans="1:1" x14ac:dyDescent="0.2">
      <c r="A257" s="94"/>
    </row>
    <row r="258" spans="1:1" x14ac:dyDescent="0.2">
      <c r="A258" s="94"/>
    </row>
    <row r="259" spans="1:1" x14ac:dyDescent="0.2">
      <c r="A259" s="94"/>
    </row>
    <row r="260" spans="1:1" x14ac:dyDescent="0.2">
      <c r="A260" s="94"/>
    </row>
    <row r="261" spans="1:1" x14ac:dyDescent="0.2">
      <c r="A261" s="94"/>
    </row>
    <row r="262" spans="1:1" x14ac:dyDescent="0.2">
      <c r="A262" s="94"/>
    </row>
    <row r="263" spans="1:1" x14ac:dyDescent="0.2">
      <c r="A263" s="94"/>
    </row>
    <row r="264" spans="1:1" x14ac:dyDescent="0.2">
      <c r="A264" s="94"/>
    </row>
    <row r="265" spans="1:1" x14ac:dyDescent="0.2">
      <c r="A265" s="94"/>
    </row>
    <row r="266" spans="1:1" x14ac:dyDescent="0.2">
      <c r="A266" s="94"/>
    </row>
    <row r="267" spans="1:1" x14ac:dyDescent="0.2">
      <c r="A267" s="94"/>
    </row>
    <row r="268" spans="1:1" x14ac:dyDescent="0.2">
      <c r="A268" s="94"/>
    </row>
    <row r="269" spans="1:1" x14ac:dyDescent="0.2">
      <c r="A269" s="94"/>
    </row>
    <row r="270" spans="1:1" x14ac:dyDescent="0.2">
      <c r="A270" s="94"/>
    </row>
    <row r="271" spans="1:1" x14ac:dyDescent="0.2">
      <c r="A271" s="94"/>
    </row>
    <row r="272" spans="1:1" x14ac:dyDescent="0.2">
      <c r="A272" s="94"/>
    </row>
    <row r="273" spans="1:1" x14ac:dyDescent="0.2">
      <c r="A273" s="94"/>
    </row>
    <row r="274" spans="1:1" x14ac:dyDescent="0.2">
      <c r="A274" s="94"/>
    </row>
    <row r="275" spans="1:1" x14ac:dyDescent="0.2">
      <c r="A275" s="94"/>
    </row>
    <row r="276" spans="1:1" x14ac:dyDescent="0.2">
      <c r="A276" s="94"/>
    </row>
    <row r="277" spans="1:1" x14ac:dyDescent="0.2">
      <c r="A277" s="94"/>
    </row>
    <row r="278" spans="1:1" x14ac:dyDescent="0.2">
      <c r="A278" s="94"/>
    </row>
    <row r="279" spans="1:1" x14ac:dyDescent="0.2">
      <c r="A279" s="94"/>
    </row>
    <row r="280" spans="1:1" x14ac:dyDescent="0.2">
      <c r="A280" s="94"/>
    </row>
    <row r="281" spans="1:1" x14ac:dyDescent="0.2">
      <c r="A281" s="94"/>
    </row>
    <row r="282" spans="1:1" x14ac:dyDescent="0.2">
      <c r="A282" s="94"/>
    </row>
    <row r="283" spans="1:1" x14ac:dyDescent="0.2">
      <c r="A283" s="94"/>
    </row>
    <row r="284" spans="1:1" x14ac:dyDescent="0.2">
      <c r="A284" s="94"/>
    </row>
    <row r="285" spans="1:1" x14ac:dyDescent="0.2">
      <c r="A285" s="94"/>
    </row>
    <row r="286" spans="1:1" x14ac:dyDescent="0.2">
      <c r="A286" s="94"/>
    </row>
    <row r="287" spans="1:1" x14ac:dyDescent="0.2">
      <c r="A287" s="94"/>
    </row>
    <row r="288" spans="1:1" x14ac:dyDescent="0.2">
      <c r="A288" s="94"/>
    </row>
    <row r="289" spans="1:1" x14ac:dyDescent="0.2">
      <c r="A289" s="94"/>
    </row>
    <row r="290" spans="1:1" x14ac:dyDescent="0.2">
      <c r="A290" s="94"/>
    </row>
    <row r="291" spans="1:1" x14ac:dyDescent="0.2">
      <c r="A291" s="94"/>
    </row>
    <row r="292" spans="1:1" x14ac:dyDescent="0.2">
      <c r="A292" s="94"/>
    </row>
    <row r="293" spans="1:1" x14ac:dyDescent="0.2">
      <c r="A293" s="94"/>
    </row>
    <row r="294" spans="1:1" x14ac:dyDescent="0.2">
      <c r="A294" s="94"/>
    </row>
    <row r="295" spans="1:1" x14ac:dyDescent="0.2">
      <c r="A295" s="94"/>
    </row>
    <row r="296" spans="1:1" x14ac:dyDescent="0.2">
      <c r="A296" s="94"/>
    </row>
    <row r="297" spans="1:1" x14ac:dyDescent="0.2">
      <c r="A297" s="94"/>
    </row>
    <row r="298" spans="1:1" x14ac:dyDescent="0.2">
      <c r="A298" s="94"/>
    </row>
    <row r="299" spans="1:1" x14ac:dyDescent="0.2">
      <c r="A299" s="94"/>
    </row>
    <row r="300" spans="1:1" x14ac:dyDescent="0.2">
      <c r="A300" s="94"/>
    </row>
    <row r="301" spans="1:1" x14ac:dyDescent="0.2">
      <c r="A301" s="94"/>
    </row>
    <row r="302" spans="1:1" x14ac:dyDescent="0.2">
      <c r="A302" s="94"/>
    </row>
    <row r="303" spans="1:1" x14ac:dyDescent="0.2">
      <c r="A303" s="94"/>
    </row>
    <row r="304" spans="1:1" x14ac:dyDescent="0.2">
      <c r="A304" s="94"/>
    </row>
    <row r="305" spans="1:1" x14ac:dyDescent="0.2">
      <c r="A305" s="94"/>
    </row>
    <row r="306" spans="1:1" x14ac:dyDescent="0.2">
      <c r="A306" s="94"/>
    </row>
    <row r="307" spans="1:1" x14ac:dyDescent="0.2">
      <c r="A307" s="94"/>
    </row>
    <row r="308" spans="1:1" x14ac:dyDescent="0.2">
      <c r="A308" s="94"/>
    </row>
    <row r="309" spans="1:1" x14ac:dyDescent="0.2">
      <c r="A309" s="94"/>
    </row>
    <row r="310" spans="1:1" x14ac:dyDescent="0.2">
      <c r="A310" s="94"/>
    </row>
    <row r="311" spans="1:1" x14ac:dyDescent="0.2">
      <c r="A311" s="94"/>
    </row>
    <row r="312" spans="1:1" x14ac:dyDescent="0.2">
      <c r="A312" s="94"/>
    </row>
    <row r="313" spans="1:1" x14ac:dyDescent="0.2">
      <c r="A313" s="94"/>
    </row>
    <row r="314" spans="1:1" x14ac:dyDescent="0.2">
      <c r="A314" s="94"/>
    </row>
    <row r="315" spans="1:1" x14ac:dyDescent="0.2">
      <c r="A315" s="94"/>
    </row>
    <row r="316" spans="1:1" x14ac:dyDescent="0.2">
      <c r="A316" s="94"/>
    </row>
    <row r="317" spans="1:1" x14ac:dyDescent="0.2">
      <c r="A317" s="94"/>
    </row>
    <row r="318" spans="1:1" x14ac:dyDescent="0.2">
      <c r="A318" s="94"/>
    </row>
    <row r="319" spans="1:1" x14ac:dyDescent="0.2">
      <c r="A319" s="94"/>
    </row>
    <row r="320" spans="1:1" x14ac:dyDescent="0.2">
      <c r="A320" s="94"/>
    </row>
    <row r="321" spans="1:1" x14ac:dyDescent="0.2">
      <c r="A321" s="94"/>
    </row>
    <row r="322" spans="1:1" x14ac:dyDescent="0.2">
      <c r="A322" s="94"/>
    </row>
    <row r="323" spans="1:1" x14ac:dyDescent="0.2">
      <c r="A323" s="94"/>
    </row>
    <row r="324" spans="1:1" x14ac:dyDescent="0.2">
      <c r="A324" s="94"/>
    </row>
    <row r="325" spans="1:1" x14ac:dyDescent="0.2">
      <c r="A325" s="94"/>
    </row>
    <row r="326" spans="1:1" x14ac:dyDescent="0.2">
      <c r="A326" s="94"/>
    </row>
    <row r="327" spans="1:1" x14ac:dyDescent="0.2">
      <c r="A327" s="94"/>
    </row>
    <row r="328" spans="1:1" x14ac:dyDescent="0.2">
      <c r="A328" s="94"/>
    </row>
    <row r="329" spans="1:1" x14ac:dyDescent="0.2">
      <c r="A329" s="94"/>
    </row>
    <row r="330" spans="1:1" x14ac:dyDescent="0.2">
      <c r="A330" s="94"/>
    </row>
    <row r="331" spans="1:1" x14ac:dyDescent="0.2">
      <c r="A331" s="94"/>
    </row>
    <row r="332" spans="1:1" x14ac:dyDescent="0.2">
      <c r="A332" s="94"/>
    </row>
    <row r="333" spans="1:1" x14ac:dyDescent="0.2">
      <c r="A333" s="94"/>
    </row>
    <row r="334" spans="1:1" x14ac:dyDescent="0.2">
      <c r="A334" s="94"/>
    </row>
    <row r="335" spans="1:1" x14ac:dyDescent="0.2">
      <c r="A335" s="94"/>
    </row>
    <row r="336" spans="1:1" x14ac:dyDescent="0.2">
      <c r="A336" s="94"/>
    </row>
    <row r="337" spans="1:1" x14ac:dyDescent="0.2">
      <c r="A337" s="94"/>
    </row>
    <row r="338" spans="1:1" x14ac:dyDescent="0.2">
      <c r="A338" s="94"/>
    </row>
    <row r="339" spans="1:1" x14ac:dyDescent="0.2">
      <c r="A339" s="94"/>
    </row>
    <row r="340" spans="1:1" x14ac:dyDescent="0.2">
      <c r="A340" s="94"/>
    </row>
    <row r="341" spans="1:1" x14ac:dyDescent="0.2">
      <c r="A341" s="94"/>
    </row>
    <row r="342" spans="1:1" x14ac:dyDescent="0.2">
      <c r="A342" s="94"/>
    </row>
    <row r="343" spans="1:1" x14ac:dyDescent="0.2">
      <c r="A343" s="94"/>
    </row>
    <row r="344" spans="1:1" x14ac:dyDescent="0.2">
      <c r="A344" s="94"/>
    </row>
    <row r="345" spans="1:1" x14ac:dyDescent="0.2">
      <c r="A345" s="94"/>
    </row>
    <row r="346" spans="1:1" x14ac:dyDescent="0.2">
      <c r="A346" s="94"/>
    </row>
    <row r="347" spans="1:1" x14ac:dyDescent="0.2">
      <c r="A347" s="94"/>
    </row>
    <row r="348" spans="1:1" x14ac:dyDescent="0.2">
      <c r="A348" s="94"/>
    </row>
    <row r="349" spans="1:1" x14ac:dyDescent="0.2">
      <c r="A349" s="94"/>
    </row>
    <row r="350" spans="1:1" x14ac:dyDescent="0.2">
      <c r="A350" s="94"/>
    </row>
    <row r="351" spans="1:1" x14ac:dyDescent="0.2">
      <c r="A351" s="94"/>
    </row>
    <row r="352" spans="1:1" x14ac:dyDescent="0.2">
      <c r="A352" s="94"/>
    </row>
    <row r="353" spans="1:1" x14ac:dyDescent="0.2">
      <c r="A353" s="94"/>
    </row>
    <row r="354" spans="1:1" x14ac:dyDescent="0.2">
      <c r="A354" s="94"/>
    </row>
    <row r="355" spans="1:1" x14ac:dyDescent="0.2">
      <c r="A355" s="94"/>
    </row>
    <row r="356" spans="1:1" x14ac:dyDescent="0.2">
      <c r="A356" s="94"/>
    </row>
    <row r="357" spans="1:1" x14ac:dyDescent="0.2">
      <c r="A357" s="94"/>
    </row>
    <row r="358" spans="1:1" x14ac:dyDescent="0.2">
      <c r="A358" s="94"/>
    </row>
    <row r="359" spans="1:1" x14ac:dyDescent="0.2">
      <c r="A359" s="94"/>
    </row>
    <row r="360" spans="1:1" x14ac:dyDescent="0.2">
      <c r="A360" s="94"/>
    </row>
    <row r="361" spans="1:1" x14ac:dyDescent="0.2">
      <c r="A361" s="94"/>
    </row>
    <row r="362" spans="1:1" x14ac:dyDescent="0.2">
      <c r="A362" s="94"/>
    </row>
    <row r="363" spans="1:1" x14ac:dyDescent="0.2">
      <c r="A363" s="94"/>
    </row>
    <row r="364" spans="1:1" x14ac:dyDescent="0.2">
      <c r="A364" s="94"/>
    </row>
    <row r="365" spans="1:1" x14ac:dyDescent="0.2">
      <c r="A365" s="94"/>
    </row>
    <row r="366" spans="1:1" x14ac:dyDescent="0.2">
      <c r="A366" s="94"/>
    </row>
    <row r="367" spans="1:1" x14ac:dyDescent="0.2">
      <c r="A367" s="94"/>
    </row>
    <row r="368" spans="1:1" x14ac:dyDescent="0.2">
      <c r="A368" s="94"/>
    </row>
    <row r="369" spans="1:1" x14ac:dyDescent="0.2">
      <c r="A369" s="94"/>
    </row>
    <row r="370" spans="1:1" x14ac:dyDescent="0.2">
      <c r="A370" s="94"/>
    </row>
    <row r="371" spans="1:1" x14ac:dyDescent="0.2">
      <c r="A371" s="94"/>
    </row>
    <row r="372" spans="1:1" x14ac:dyDescent="0.2">
      <c r="A372" s="94"/>
    </row>
    <row r="373" spans="1:1" x14ac:dyDescent="0.2">
      <c r="A373" s="94"/>
    </row>
    <row r="374" spans="1:1" x14ac:dyDescent="0.2">
      <c r="A374" s="94"/>
    </row>
    <row r="375" spans="1:1" x14ac:dyDescent="0.2">
      <c r="A375" s="94"/>
    </row>
    <row r="376" spans="1:1" x14ac:dyDescent="0.2">
      <c r="A376" s="94"/>
    </row>
    <row r="377" spans="1:1" x14ac:dyDescent="0.2">
      <c r="A377" s="94"/>
    </row>
    <row r="378" spans="1:1" x14ac:dyDescent="0.2">
      <c r="A378" s="94"/>
    </row>
    <row r="379" spans="1:1" x14ac:dyDescent="0.2">
      <c r="A379" s="94"/>
    </row>
    <row r="380" spans="1:1" x14ac:dyDescent="0.2">
      <c r="A380" s="94"/>
    </row>
    <row r="381" spans="1:1" x14ac:dyDescent="0.2">
      <c r="A381" s="94"/>
    </row>
    <row r="382" spans="1:1" x14ac:dyDescent="0.2">
      <c r="A382" s="94"/>
    </row>
    <row r="383" spans="1:1" x14ac:dyDescent="0.2">
      <c r="A383" s="94"/>
    </row>
    <row r="384" spans="1:1" x14ac:dyDescent="0.2">
      <c r="A384" s="94"/>
    </row>
    <row r="385" spans="1:1" x14ac:dyDescent="0.2">
      <c r="A385" s="94"/>
    </row>
    <row r="386" spans="1:1" x14ac:dyDescent="0.2">
      <c r="A386" s="94"/>
    </row>
    <row r="387" spans="1:1" x14ac:dyDescent="0.2">
      <c r="A387" s="94"/>
    </row>
    <row r="388" spans="1:1" x14ac:dyDescent="0.2">
      <c r="A388" s="94"/>
    </row>
    <row r="389" spans="1:1" x14ac:dyDescent="0.2">
      <c r="A389" s="94"/>
    </row>
    <row r="390" spans="1:1" x14ac:dyDescent="0.2">
      <c r="A390" s="94"/>
    </row>
    <row r="391" spans="1:1" x14ac:dyDescent="0.2">
      <c r="A391" s="94"/>
    </row>
    <row r="392" spans="1:1" x14ac:dyDescent="0.2">
      <c r="A392" s="94"/>
    </row>
    <row r="393" spans="1:1" x14ac:dyDescent="0.2">
      <c r="A393" s="94"/>
    </row>
    <row r="394" spans="1:1" x14ac:dyDescent="0.2">
      <c r="A394" s="94"/>
    </row>
    <row r="395" spans="1:1" x14ac:dyDescent="0.2">
      <c r="A395" s="94"/>
    </row>
    <row r="396" spans="1:1" x14ac:dyDescent="0.2">
      <c r="A396" s="94"/>
    </row>
    <row r="397" spans="1:1" x14ac:dyDescent="0.2">
      <c r="A397" s="94"/>
    </row>
    <row r="398" spans="1:1" x14ac:dyDescent="0.2">
      <c r="A398" s="94"/>
    </row>
    <row r="399" spans="1:1" x14ac:dyDescent="0.2">
      <c r="A399" s="94"/>
    </row>
    <row r="400" spans="1:1" x14ac:dyDescent="0.2">
      <c r="A400" s="94"/>
    </row>
    <row r="401" spans="1:1" x14ac:dyDescent="0.2">
      <c r="A401" s="94"/>
    </row>
    <row r="402" spans="1:1" x14ac:dyDescent="0.2">
      <c r="A402" s="94"/>
    </row>
    <row r="403" spans="1:1" x14ac:dyDescent="0.2">
      <c r="A403" s="94"/>
    </row>
    <row r="404" spans="1:1" x14ac:dyDescent="0.2">
      <c r="A404" s="94"/>
    </row>
    <row r="405" spans="1:1" x14ac:dyDescent="0.2">
      <c r="A405" s="94"/>
    </row>
    <row r="406" spans="1:1" x14ac:dyDescent="0.2">
      <c r="A406" s="94"/>
    </row>
    <row r="407" spans="1:1" x14ac:dyDescent="0.2">
      <c r="A407" s="94"/>
    </row>
    <row r="408" spans="1:1" x14ac:dyDescent="0.2">
      <c r="A408" s="94"/>
    </row>
    <row r="409" spans="1:1" x14ac:dyDescent="0.2">
      <c r="A409" s="94"/>
    </row>
    <row r="410" spans="1:1" x14ac:dyDescent="0.2">
      <c r="A410" s="94"/>
    </row>
    <row r="411" spans="1:1" x14ac:dyDescent="0.2">
      <c r="A411" s="94"/>
    </row>
    <row r="412" spans="1:1" x14ac:dyDescent="0.2">
      <c r="A412" s="94"/>
    </row>
    <row r="413" spans="1:1" x14ac:dyDescent="0.2">
      <c r="A413" s="94"/>
    </row>
    <row r="414" spans="1:1" x14ac:dyDescent="0.2">
      <c r="A414" s="94"/>
    </row>
    <row r="415" spans="1:1" x14ac:dyDescent="0.2">
      <c r="A415" s="94"/>
    </row>
    <row r="416" spans="1:1" x14ac:dyDescent="0.2">
      <c r="A416" s="94"/>
    </row>
    <row r="417" spans="1:1" x14ac:dyDescent="0.2">
      <c r="A417" s="94"/>
    </row>
    <row r="418" spans="1:1" x14ac:dyDescent="0.2">
      <c r="A418" s="94"/>
    </row>
    <row r="419" spans="1:1" x14ac:dyDescent="0.2">
      <c r="A419" s="94"/>
    </row>
    <row r="420" spans="1:1" x14ac:dyDescent="0.2">
      <c r="A420" s="94"/>
    </row>
    <row r="421" spans="1:1" x14ac:dyDescent="0.2">
      <c r="A421" s="94"/>
    </row>
    <row r="422" spans="1:1" x14ac:dyDescent="0.2">
      <c r="A422" s="94"/>
    </row>
    <row r="423" spans="1:1" x14ac:dyDescent="0.2">
      <c r="A423" s="94"/>
    </row>
    <row r="424" spans="1:1" x14ac:dyDescent="0.2">
      <c r="A424" s="94"/>
    </row>
    <row r="425" spans="1:1" x14ac:dyDescent="0.2">
      <c r="A425" s="94"/>
    </row>
    <row r="426" spans="1:1" x14ac:dyDescent="0.2">
      <c r="A426" s="94"/>
    </row>
    <row r="427" spans="1:1" x14ac:dyDescent="0.2">
      <c r="A427" s="94"/>
    </row>
    <row r="428" spans="1:1" x14ac:dyDescent="0.2">
      <c r="A428" s="94"/>
    </row>
    <row r="429" spans="1:1" x14ac:dyDescent="0.2">
      <c r="A429" s="94"/>
    </row>
    <row r="430" spans="1:1" x14ac:dyDescent="0.2">
      <c r="A430" s="94"/>
    </row>
    <row r="431" spans="1:1" x14ac:dyDescent="0.2">
      <c r="A431" s="94"/>
    </row>
    <row r="432" spans="1:1" x14ac:dyDescent="0.2">
      <c r="A432" s="94"/>
    </row>
    <row r="433" spans="1:1" x14ac:dyDescent="0.2">
      <c r="A433" s="94"/>
    </row>
    <row r="434" spans="1:1" x14ac:dyDescent="0.2">
      <c r="A434" s="94"/>
    </row>
    <row r="435" spans="1:1" x14ac:dyDescent="0.2">
      <c r="A435" s="94"/>
    </row>
    <row r="436" spans="1:1" x14ac:dyDescent="0.2">
      <c r="A436" s="94"/>
    </row>
    <row r="437" spans="1:1" x14ac:dyDescent="0.2">
      <c r="A437" s="94"/>
    </row>
    <row r="438" spans="1:1" x14ac:dyDescent="0.2">
      <c r="A438" s="94"/>
    </row>
    <row r="439" spans="1:1" x14ac:dyDescent="0.2">
      <c r="A439" s="94"/>
    </row>
    <row r="440" spans="1:1" x14ac:dyDescent="0.2">
      <c r="A440" s="94"/>
    </row>
    <row r="441" spans="1:1" x14ac:dyDescent="0.2">
      <c r="A441" s="94"/>
    </row>
    <row r="442" spans="1:1" x14ac:dyDescent="0.2">
      <c r="A442" s="94"/>
    </row>
    <row r="443" spans="1:1" x14ac:dyDescent="0.2">
      <c r="A443" s="94"/>
    </row>
    <row r="444" spans="1:1" x14ac:dyDescent="0.2">
      <c r="A444" s="94"/>
    </row>
    <row r="445" spans="1:1" x14ac:dyDescent="0.2">
      <c r="A445" s="94"/>
    </row>
    <row r="446" spans="1:1" x14ac:dyDescent="0.2">
      <c r="A446" s="94"/>
    </row>
    <row r="447" spans="1:1" x14ac:dyDescent="0.2">
      <c r="A447" s="94"/>
    </row>
    <row r="448" spans="1:1" x14ac:dyDescent="0.2">
      <c r="A448" s="94"/>
    </row>
    <row r="449" spans="1:1" x14ac:dyDescent="0.2">
      <c r="A449" s="94"/>
    </row>
    <row r="450" spans="1:1" x14ac:dyDescent="0.2">
      <c r="A450" s="94"/>
    </row>
    <row r="451" spans="1:1" x14ac:dyDescent="0.2">
      <c r="A451" s="94"/>
    </row>
    <row r="452" spans="1:1" x14ac:dyDescent="0.2">
      <c r="A452" s="94"/>
    </row>
    <row r="453" spans="1:1" x14ac:dyDescent="0.2">
      <c r="A453" s="94"/>
    </row>
    <row r="454" spans="1:1" x14ac:dyDescent="0.2">
      <c r="A454" s="94"/>
    </row>
    <row r="455" spans="1:1" x14ac:dyDescent="0.2">
      <c r="A455" s="94"/>
    </row>
    <row r="456" spans="1:1" x14ac:dyDescent="0.2">
      <c r="A456" s="94"/>
    </row>
    <row r="457" spans="1:1" x14ac:dyDescent="0.2">
      <c r="A457" s="94"/>
    </row>
    <row r="458" spans="1:1" x14ac:dyDescent="0.2">
      <c r="A458" s="94"/>
    </row>
    <row r="459" spans="1:1" x14ac:dyDescent="0.2">
      <c r="A459" s="94"/>
    </row>
    <row r="460" spans="1:1" x14ac:dyDescent="0.2">
      <c r="A460" s="94"/>
    </row>
    <row r="461" spans="1:1" x14ac:dyDescent="0.2">
      <c r="A461" s="94"/>
    </row>
    <row r="462" spans="1:1" x14ac:dyDescent="0.2">
      <c r="A462" s="94"/>
    </row>
    <row r="463" spans="1:1" x14ac:dyDescent="0.2">
      <c r="A463" s="94"/>
    </row>
    <row r="464" spans="1:1" x14ac:dyDescent="0.2">
      <c r="A464" s="94"/>
    </row>
    <row r="465" spans="1:1" x14ac:dyDescent="0.2">
      <c r="A465" s="94"/>
    </row>
    <row r="466" spans="1:1" x14ac:dyDescent="0.2">
      <c r="A466" s="94"/>
    </row>
  </sheetData>
  <sortState ref="A2:B473">
    <sortCondition ref="B2:B473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sqref="A1:XFD1048576"/>
    </sheetView>
  </sheetViews>
  <sheetFormatPr defaultColWidth="24.5703125" defaultRowHeight="12.75" x14ac:dyDescent="0.2"/>
  <cols>
    <col min="1" max="1" width="35.7109375" style="94" customWidth="1"/>
    <col min="2" max="2" width="19.28515625" style="127" customWidth="1"/>
    <col min="3" max="3" width="19.28515625" style="15" customWidth="1"/>
    <col min="4" max="4" width="15" style="15" customWidth="1"/>
    <col min="5" max="5" width="19.28515625" style="154" customWidth="1"/>
    <col min="6" max="16384" width="24.5703125" style="94"/>
  </cols>
  <sheetData>
    <row r="1" spans="1:5" x14ac:dyDescent="0.2">
      <c r="A1" s="175" t="s">
        <v>85</v>
      </c>
      <c r="B1" s="176"/>
      <c r="C1" s="176"/>
      <c r="D1" s="176"/>
      <c r="E1" s="177"/>
    </row>
    <row r="2" spans="1:5" x14ac:dyDescent="0.2">
      <c r="A2" s="178"/>
      <c r="B2" s="179"/>
      <c r="C2" s="179"/>
      <c r="D2" s="179"/>
      <c r="E2" s="180"/>
    </row>
    <row r="3" spans="1:5" s="127" customFormat="1" ht="51" x14ac:dyDescent="0.2">
      <c r="A3" s="127" t="s">
        <v>0</v>
      </c>
      <c r="B3" s="18" t="s">
        <v>86</v>
      </c>
      <c r="C3" s="122" t="s">
        <v>87</v>
      </c>
      <c r="D3" s="65" t="s">
        <v>84</v>
      </c>
      <c r="E3" s="156" t="s">
        <v>83</v>
      </c>
    </row>
    <row r="4" spans="1:5" x14ac:dyDescent="0.2">
      <c r="A4" s="94" t="s">
        <v>1</v>
      </c>
      <c r="B4" s="127">
        <v>1158</v>
      </c>
      <c r="C4" s="152">
        <v>1133</v>
      </c>
      <c r="D4" s="15">
        <f>B4-C4</f>
        <v>25</v>
      </c>
      <c r="E4" s="153">
        <v>56.07</v>
      </c>
    </row>
    <row r="5" spans="1:5" x14ac:dyDescent="0.2">
      <c r="A5" s="94" t="s">
        <v>2</v>
      </c>
      <c r="B5" s="127">
        <v>957</v>
      </c>
      <c r="C5" s="15">
        <v>912</v>
      </c>
      <c r="D5" s="15">
        <f t="shared" ref="D5:D33" si="0">B5-C5</f>
        <v>45</v>
      </c>
      <c r="E5" s="154">
        <v>48.89</v>
      </c>
    </row>
    <row r="6" spans="1:5" x14ac:dyDescent="0.2">
      <c r="A6" s="94" t="s">
        <v>23</v>
      </c>
      <c r="B6" s="127">
        <v>33</v>
      </c>
      <c r="C6" s="15">
        <v>33</v>
      </c>
      <c r="D6" s="15">
        <f t="shared" si="0"/>
        <v>0</v>
      </c>
      <c r="E6" s="154">
        <v>0.49761904761904763</v>
      </c>
    </row>
    <row r="7" spans="1:5" x14ac:dyDescent="0.2">
      <c r="A7" s="94" t="s">
        <v>3</v>
      </c>
      <c r="B7" s="127">
        <v>1045</v>
      </c>
      <c r="C7" s="152">
        <v>1060</v>
      </c>
      <c r="D7" s="15">
        <f t="shared" si="0"/>
        <v>-15</v>
      </c>
      <c r="E7" s="154">
        <v>53.59</v>
      </c>
    </row>
    <row r="8" spans="1:5" x14ac:dyDescent="0.2">
      <c r="A8" s="94" t="s">
        <v>26</v>
      </c>
      <c r="B8" s="127">
        <v>42</v>
      </c>
      <c r="C8" s="15">
        <v>42</v>
      </c>
      <c r="D8" s="15">
        <f t="shared" si="0"/>
        <v>0</v>
      </c>
      <c r="E8" s="154">
        <v>2.1333333333333333</v>
      </c>
    </row>
    <row r="9" spans="1:5" x14ac:dyDescent="0.2">
      <c r="A9" s="94" t="s">
        <v>17</v>
      </c>
      <c r="B9" s="127">
        <v>821</v>
      </c>
      <c r="C9" s="15">
        <v>835</v>
      </c>
      <c r="D9" s="15">
        <f t="shared" si="0"/>
        <v>-14</v>
      </c>
      <c r="E9" s="154">
        <v>42.412698412698411</v>
      </c>
    </row>
    <row r="10" spans="1:5" x14ac:dyDescent="0.2">
      <c r="A10" s="94" t="s">
        <v>28</v>
      </c>
      <c r="B10" s="127">
        <v>317</v>
      </c>
      <c r="C10" s="15">
        <v>320</v>
      </c>
      <c r="D10" s="15">
        <f t="shared" si="0"/>
        <v>-3</v>
      </c>
      <c r="E10" s="154">
        <v>23.391812865497077</v>
      </c>
    </row>
    <row r="11" spans="1:5" x14ac:dyDescent="0.2">
      <c r="A11" s="94" t="s">
        <v>4</v>
      </c>
      <c r="B11" s="127">
        <v>1097</v>
      </c>
      <c r="C11" s="15">
        <v>1030</v>
      </c>
      <c r="D11" s="15">
        <f t="shared" si="0"/>
        <v>67</v>
      </c>
      <c r="E11" s="154">
        <v>52.317460317460316</v>
      </c>
    </row>
    <row r="12" spans="1:5" x14ac:dyDescent="0.2">
      <c r="A12" s="94" t="s">
        <v>21</v>
      </c>
      <c r="B12" s="127">
        <v>394</v>
      </c>
      <c r="C12" s="15">
        <v>390</v>
      </c>
      <c r="D12" s="15">
        <f t="shared" si="0"/>
        <v>4</v>
      </c>
      <c r="E12" s="157">
        <v>20</v>
      </c>
    </row>
    <row r="13" spans="1:5" x14ac:dyDescent="0.2">
      <c r="A13" s="94" t="s">
        <v>5</v>
      </c>
      <c r="B13" s="127">
        <v>1131</v>
      </c>
      <c r="C13" s="152">
        <v>1076</v>
      </c>
      <c r="D13" s="15">
        <f t="shared" si="0"/>
        <v>55</v>
      </c>
      <c r="E13" s="154">
        <v>55.37</v>
      </c>
    </row>
    <row r="14" spans="1:5" x14ac:dyDescent="0.2">
      <c r="A14" s="94" t="s">
        <v>6</v>
      </c>
      <c r="B14" s="127">
        <v>814</v>
      </c>
      <c r="C14" s="152">
        <v>785</v>
      </c>
      <c r="D14" s="15">
        <f t="shared" si="0"/>
        <v>29</v>
      </c>
      <c r="E14" s="155">
        <v>48.4</v>
      </c>
    </row>
    <row r="15" spans="1:5" x14ac:dyDescent="0.2">
      <c r="A15" s="94" t="s">
        <v>7</v>
      </c>
      <c r="B15" s="127">
        <v>803</v>
      </c>
      <c r="C15" s="152">
        <v>750</v>
      </c>
      <c r="D15" s="15">
        <f t="shared" si="0"/>
        <v>53</v>
      </c>
      <c r="E15" s="153">
        <v>38.44</v>
      </c>
    </row>
    <row r="16" spans="1:5" x14ac:dyDescent="0.2">
      <c r="A16" s="94" t="s">
        <v>27</v>
      </c>
      <c r="B16" s="127">
        <v>412</v>
      </c>
      <c r="C16" s="15">
        <v>300</v>
      </c>
      <c r="D16" s="15">
        <f t="shared" si="0"/>
        <v>112</v>
      </c>
      <c r="E16" s="154">
        <v>22.93</v>
      </c>
    </row>
    <row r="17" spans="1:5" x14ac:dyDescent="0.2">
      <c r="A17" s="94" t="s">
        <v>19</v>
      </c>
      <c r="B17" s="127">
        <v>932</v>
      </c>
      <c r="C17" s="15">
        <v>935</v>
      </c>
      <c r="D17" s="15">
        <f t="shared" si="0"/>
        <v>-3</v>
      </c>
      <c r="E17" s="154">
        <v>47.492063492063494</v>
      </c>
    </row>
    <row r="18" spans="1:5" x14ac:dyDescent="0.2">
      <c r="A18" s="94" t="s">
        <v>8</v>
      </c>
      <c r="B18" s="127">
        <v>1202</v>
      </c>
      <c r="C18" s="152">
        <v>1172</v>
      </c>
      <c r="D18" s="15">
        <f t="shared" si="0"/>
        <v>30</v>
      </c>
      <c r="E18" s="155">
        <v>60.24</v>
      </c>
    </row>
    <row r="19" spans="1:5" x14ac:dyDescent="0.2">
      <c r="A19" s="94" t="s">
        <v>24</v>
      </c>
      <c r="B19" s="127">
        <v>31</v>
      </c>
      <c r="C19" s="15">
        <v>31</v>
      </c>
      <c r="D19" s="15">
        <f t="shared" si="0"/>
        <v>0</v>
      </c>
      <c r="E19" s="154">
        <v>1.5746031746031748</v>
      </c>
    </row>
    <row r="20" spans="1:5" x14ac:dyDescent="0.2">
      <c r="A20" s="94" t="s">
        <v>9</v>
      </c>
      <c r="B20" s="127">
        <v>1067</v>
      </c>
      <c r="C20" s="15">
        <v>1050</v>
      </c>
      <c r="D20" s="15">
        <f t="shared" si="0"/>
        <v>17</v>
      </c>
      <c r="E20" s="154">
        <v>53.333333333333329</v>
      </c>
    </row>
    <row r="21" spans="1:5" x14ac:dyDescent="0.2">
      <c r="A21" s="94" t="s">
        <v>10</v>
      </c>
      <c r="B21" s="127">
        <v>1262</v>
      </c>
      <c r="C21" s="152">
        <v>1198</v>
      </c>
      <c r="D21" s="15">
        <f t="shared" si="0"/>
        <v>64</v>
      </c>
      <c r="E21" s="153">
        <v>58.85</v>
      </c>
    </row>
    <row r="22" spans="1:5" x14ac:dyDescent="0.2">
      <c r="A22" s="94" t="s">
        <v>11</v>
      </c>
      <c r="B22" s="127">
        <v>1342</v>
      </c>
      <c r="C22" s="152">
        <v>1370</v>
      </c>
      <c r="D22" s="15">
        <f t="shared" si="0"/>
        <v>-28</v>
      </c>
      <c r="E22" s="154">
        <v>68.569999999999993</v>
      </c>
    </row>
    <row r="23" spans="1:5" x14ac:dyDescent="0.2">
      <c r="A23" s="94" t="s">
        <v>22</v>
      </c>
      <c r="B23" s="127">
        <v>36</v>
      </c>
      <c r="C23" s="15">
        <v>36</v>
      </c>
      <c r="D23" s="15">
        <f t="shared" si="0"/>
        <v>0</v>
      </c>
      <c r="E23" s="154">
        <v>1.8285714285714287</v>
      </c>
    </row>
    <row r="24" spans="1:5" x14ac:dyDescent="0.2">
      <c r="A24" s="94" t="s">
        <v>12</v>
      </c>
      <c r="B24" s="127">
        <v>1198</v>
      </c>
      <c r="C24" s="152">
        <v>1160</v>
      </c>
      <c r="D24" s="15">
        <f t="shared" si="0"/>
        <v>38</v>
      </c>
      <c r="E24" s="154">
        <v>59.14</v>
      </c>
    </row>
    <row r="25" spans="1:5" x14ac:dyDescent="0.2">
      <c r="A25" s="94" t="s">
        <v>29</v>
      </c>
      <c r="B25" s="127">
        <v>60</v>
      </c>
      <c r="C25" s="15">
        <v>43</v>
      </c>
      <c r="D25" s="15">
        <f t="shared" si="0"/>
        <v>17</v>
      </c>
      <c r="E25" s="154">
        <v>2.1841269841269839</v>
      </c>
    </row>
    <row r="26" spans="1:5" x14ac:dyDescent="0.2">
      <c r="A26" s="94" t="s">
        <v>13</v>
      </c>
      <c r="B26" s="127">
        <v>1270</v>
      </c>
      <c r="C26" s="152">
        <v>1235</v>
      </c>
      <c r="D26" s="15">
        <f t="shared" si="0"/>
        <v>35</v>
      </c>
      <c r="E26" s="155">
        <v>64.27</v>
      </c>
    </row>
    <row r="27" spans="1:5" x14ac:dyDescent="0.2">
      <c r="A27" s="94" t="s">
        <v>18</v>
      </c>
      <c r="B27" s="127">
        <v>198</v>
      </c>
      <c r="C27" s="15">
        <v>189</v>
      </c>
      <c r="D27" s="15">
        <f t="shared" si="0"/>
        <v>9</v>
      </c>
      <c r="E27" s="154">
        <v>13</v>
      </c>
    </row>
    <row r="28" spans="1:5" x14ac:dyDescent="0.2">
      <c r="A28" s="94" t="s">
        <v>25</v>
      </c>
      <c r="B28" s="127">
        <v>25</v>
      </c>
      <c r="C28" s="15">
        <v>25</v>
      </c>
      <c r="D28" s="15">
        <f t="shared" si="0"/>
        <v>0</v>
      </c>
      <c r="E28" s="154">
        <v>1.2698412698412698</v>
      </c>
    </row>
    <row r="29" spans="1:5" x14ac:dyDescent="0.2">
      <c r="A29" s="94" t="s">
        <v>14</v>
      </c>
      <c r="B29" s="127">
        <v>1134</v>
      </c>
      <c r="C29" s="152">
        <v>1083</v>
      </c>
      <c r="D29" s="15">
        <f t="shared" si="0"/>
        <v>51</v>
      </c>
      <c r="E29" s="154">
        <v>55.87</v>
      </c>
    </row>
    <row r="30" spans="1:5" x14ac:dyDescent="0.2">
      <c r="A30" s="94" t="s">
        <v>20</v>
      </c>
      <c r="B30" s="127">
        <v>934</v>
      </c>
      <c r="C30" s="15">
        <v>938</v>
      </c>
      <c r="D30" s="15">
        <f t="shared" si="0"/>
        <v>-4</v>
      </c>
      <c r="E30" s="154">
        <v>47.644444444444446</v>
      </c>
    </row>
    <row r="31" spans="1:5" x14ac:dyDescent="0.2">
      <c r="A31" s="94" t="s">
        <v>15</v>
      </c>
      <c r="B31" s="127">
        <v>894</v>
      </c>
      <c r="C31" s="152">
        <v>845</v>
      </c>
      <c r="D31" s="15">
        <f t="shared" si="0"/>
        <v>49</v>
      </c>
      <c r="E31" s="154">
        <v>42.01</v>
      </c>
    </row>
    <row r="32" spans="1:5" x14ac:dyDescent="0.2">
      <c r="A32" s="94" t="s">
        <v>16</v>
      </c>
      <c r="B32" s="127">
        <v>853</v>
      </c>
      <c r="C32" s="152">
        <v>775</v>
      </c>
      <c r="D32" s="15">
        <f t="shared" si="0"/>
        <v>78</v>
      </c>
      <c r="E32" s="155">
        <v>41.23</v>
      </c>
    </row>
    <row r="33" spans="1:5" x14ac:dyDescent="0.2">
      <c r="A33" s="94" t="s">
        <v>30</v>
      </c>
      <c r="B33" s="127">
        <v>21502</v>
      </c>
      <c r="C33" s="15">
        <v>20751</v>
      </c>
      <c r="D33" s="15">
        <f t="shared" si="0"/>
        <v>751</v>
      </c>
      <c r="E33" s="154">
        <v>1072.6422723475355</v>
      </c>
    </row>
  </sheetData>
  <mergeCells count="1">
    <mergeCell ref="A1:E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A16" sqref="A16"/>
    </sheetView>
  </sheetViews>
  <sheetFormatPr defaultColWidth="24.5703125" defaultRowHeight="12.75" x14ac:dyDescent="0.2"/>
  <cols>
    <col min="1" max="1" width="35.7109375" style="94" customWidth="1"/>
    <col min="2" max="2" width="19.28515625" style="127" customWidth="1"/>
    <col min="3" max="3" width="19.28515625" style="15" customWidth="1"/>
    <col min="4" max="4" width="15" style="15" customWidth="1"/>
    <col min="5" max="5" width="19.28515625" style="154" customWidth="1"/>
    <col min="6" max="16384" width="24.5703125" style="94"/>
  </cols>
  <sheetData>
    <row r="1" spans="1:5" x14ac:dyDescent="0.2">
      <c r="A1" s="175" t="s">
        <v>89</v>
      </c>
      <c r="B1" s="176"/>
      <c r="C1" s="176"/>
      <c r="D1" s="176"/>
      <c r="E1" s="177"/>
    </row>
    <row r="2" spans="1:5" x14ac:dyDescent="0.2">
      <c r="A2" s="178"/>
      <c r="B2" s="179"/>
      <c r="C2" s="179"/>
      <c r="D2" s="179"/>
      <c r="E2" s="180"/>
    </row>
    <row r="3" spans="1:5" s="127" customFormat="1" ht="51" x14ac:dyDescent="0.2">
      <c r="A3" s="127" t="s">
        <v>0</v>
      </c>
      <c r="B3" s="18" t="s">
        <v>88</v>
      </c>
      <c r="C3" s="122" t="s">
        <v>87</v>
      </c>
      <c r="D3" s="65" t="s">
        <v>84</v>
      </c>
      <c r="E3" s="156" t="s">
        <v>83</v>
      </c>
    </row>
    <row r="4" spans="1:5" x14ac:dyDescent="0.2">
      <c r="A4" s="94" t="s">
        <v>1</v>
      </c>
      <c r="B4" s="127">
        <v>1103</v>
      </c>
      <c r="C4" s="15">
        <v>1133</v>
      </c>
      <c r="D4" s="15">
        <f>B4-C4</f>
        <v>-30</v>
      </c>
      <c r="E4" s="153">
        <v>56.07</v>
      </c>
    </row>
    <row r="5" spans="1:5" x14ac:dyDescent="0.2">
      <c r="A5" s="94" t="s">
        <v>2</v>
      </c>
      <c r="B5" s="127">
        <v>952</v>
      </c>
      <c r="C5" s="15">
        <v>912</v>
      </c>
      <c r="D5" s="15">
        <f t="shared" ref="D5:D33" si="0">B5-C5</f>
        <v>40</v>
      </c>
      <c r="E5" s="154">
        <v>48.89</v>
      </c>
    </row>
    <row r="6" spans="1:5" x14ac:dyDescent="0.2">
      <c r="A6" s="94" t="s">
        <v>23</v>
      </c>
      <c r="B6" s="127">
        <v>33</v>
      </c>
      <c r="C6" s="15">
        <v>33</v>
      </c>
      <c r="D6" s="15">
        <f t="shared" si="0"/>
        <v>0</v>
      </c>
      <c r="E6" s="154">
        <v>0.49761904761904763</v>
      </c>
    </row>
    <row r="7" spans="1:5" x14ac:dyDescent="0.2">
      <c r="A7" s="94" t="s">
        <v>3</v>
      </c>
      <c r="B7" s="127">
        <v>1095</v>
      </c>
      <c r="C7" s="15">
        <v>1060</v>
      </c>
      <c r="D7" s="15">
        <f t="shared" si="0"/>
        <v>35</v>
      </c>
      <c r="E7" s="154">
        <v>53.59</v>
      </c>
    </row>
    <row r="8" spans="1:5" x14ac:dyDescent="0.2">
      <c r="A8" s="94" t="s">
        <v>26</v>
      </c>
      <c r="B8" s="127">
        <v>42</v>
      </c>
      <c r="C8" s="15">
        <v>42</v>
      </c>
      <c r="D8" s="15">
        <f t="shared" si="0"/>
        <v>0</v>
      </c>
      <c r="E8" s="154">
        <v>2.1333333333333333</v>
      </c>
    </row>
    <row r="9" spans="1:5" x14ac:dyDescent="0.2">
      <c r="A9" s="94" t="s">
        <v>17</v>
      </c>
      <c r="B9" s="127">
        <v>833</v>
      </c>
      <c r="C9" s="15">
        <v>835</v>
      </c>
      <c r="D9" s="15">
        <f t="shared" si="0"/>
        <v>-2</v>
      </c>
      <c r="E9" s="154">
        <v>42.412698412698411</v>
      </c>
    </row>
    <row r="10" spans="1:5" x14ac:dyDescent="0.2">
      <c r="A10" s="94" t="s">
        <v>28</v>
      </c>
      <c r="B10" s="127">
        <v>315</v>
      </c>
      <c r="C10" s="15">
        <v>320</v>
      </c>
      <c r="D10" s="15">
        <f t="shared" si="0"/>
        <v>-5</v>
      </c>
      <c r="E10" s="154">
        <v>23.391812865497077</v>
      </c>
    </row>
    <row r="11" spans="1:5" x14ac:dyDescent="0.2">
      <c r="A11" s="94" t="s">
        <v>4</v>
      </c>
      <c r="B11" s="127">
        <v>1085</v>
      </c>
      <c r="C11" s="15">
        <v>1030</v>
      </c>
      <c r="D11" s="15">
        <f t="shared" si="0"/>
        <v>55</v>
      </c>
      <c r="E11" s="154">
        <v>52.317460317460316</v>
      </c>
    </row>
    <row r="12" spans="1:5" x14ac:dyDescent="0.2">
      <c r="A12" s="94" t="s">
        <v>21</v>
      </c>
      <c r="B12" s="127">
        <v>394</v>
      </c>
      <c r="C12" s="15">
        <v>390</v>
      </c>
      <c r="D12" s="15">
        <f t="shared" si="0"/>
        <v>4</v>
      </c>
      <c r="E12" s="157">
        <v>20</v>
      </c>
    </row>
    <row r="13" spans="1:5" x14ac:dyDescent="0.2">
      <c r="A13" s="94" t="s">
        <v>5</v>
      </c>
      <c r="B13" s="127">
        <v>1128</v>
      </c>
      <c r="C13" s="15">
        <v>1076</v>
      </c>
      <c r="D13" s="15">
        <f t="shared" si="0"/>
        <v>52</v>
      </c>
      <c r="E13" s="154">
        <v>55.37</v>
      </c>
    </row>
    <row r="14" spans="1:5" x14ac:dyDescent="0.2">
      <c r="A14" s="94" t="s">
        <v>6</v>
      </c>
      <c r="B14" s="127">
        <v>785</v>
      </c>
      <c r="C14" s="15">
        <v>785</v>
      </c>
      <c r="D14" s="15">
        <f t="shared" si="0"/>
        <v>0</v>
      </c>
      <c r="E14" s="155">
        <v>48.4</v>
      </c>
    </row>
    <row r="15" spans="1:5" x14ac:dyDescent="0.2">
      <c r="A15" s="94" t="s">
        <v>7</v>
      </c>
      <c r="B15" s="127">
        <v>797</v>
      </c>
      <c r="C15" s="15">
        <v>750</v>
      </c>
      <c r="D15" s="15">
        <f t="shared" si="0"/>
        <v>47</v>
      </c>
      <c r="E15" s="153">
        <v>38.44</v>
      </c>
    </row>
    <row r="16" spans="1:5" ht="14.25" x14ac:dyDescent="0.2">
      <c r="A16" s="181" t="s">
        <v>90</v>
      </c>
      <c r="B16" s="127">
        <v>352</v>
      </c>
      <c r="C16" s="15">
        <v>300</v>
      </c>
      <c r="D16" s="15">
        <f t="shared" si="0"/>
        <v>52</v>
      </c>
      <c r="E16" s="154">
        <v>22.93</v>
      </c>
    </row>
    <row r="17" spans="1:5" x14ac:dyDescent="0.2">
      <c r="A17" s="94" t="s">
        <v>19</v>
      </c>
      <c r="B17" s="127">
        <v>935</v>
      </c>
      <c r="C17" s="15">
        <v>935</v>
      </c>
      <c r="D17" s="15">
        <f t="shared" si="0"/>
        <v>0</v>
      </c>
      <c r="E17" s="154">
        <v>47.492063492063494</v>
      </c>
    </row>
    <row r="18" spans="1:5" x14ac:dyDescent="0.2">
      <c r="A18" s="94" t="s">
        <v>8</v>
      </c>
      <c r="B18" s="127">
        <v>1211</v>
      </c>
      <c r="C18" s="15">
        <v>1172</v>
      </c>
      <c r="D18" s="15">
        <f t="shared" si="0"/>
        <v>39</v>
      </c>
      <c r="E18" s="155">
        <v>60.24</v>
      </c>
    </row>
    <row r="19" spans="1:5" x14ac:dyDescent="0.2">
      <c r="A19" s="94" t="s">
        <v>24</v>
      </c>
      <c r="B19" s="127">
        <v>31</v>
      </c>
      <c r="C19" s="15">
        <v>31</v>
      </c>
      <c r="D19" s="15">
        <f t="shared" si="0"/>
        <v>0</v>
      </c>
      <c r="E19" s="154">
        <v>1.5746031746031748</v>
      </c>
    </row>
    <row r="20" spans="1:5" x14ac:dyDescent="0.2">
      <c r="A20" s="94" t="s">
        <v>9</v>
      </c>
      <c r="B20" s="127">
        <v>1067</v>
      </c>
      <c r="C20" s="15">
        <v>1050</v>
      </c>
      <c r="D20" s="15">
        <f t="shared" si="0"/>
        <v>17</v>
      </c>
      <c r="E20" s="154">
        <v>53.333333333333329</v>
      </c>
    </row>
    <row r="21" spans="1:5" x14ac:dyDescent="0.2">
      <c r="A21" s="94" t="s">
        <v>10</v>
      </c>
      <c r="B21" s="127">
        <v>1291</v>
      </c>
      <c r="C21" s="15">
        <v>1198</v>
      </c>
      <c r="D21" s="15">
        <f t="shared" si="0"/>
        <v>93</v>
      </c>
      <c r="E21" s="153">
        <v>58.85</v>
      </c>
    </row>
    <row r="22" spans="1:5" x14ac:dyDescent="0.2">
      <c r="A22" s="94" t="s">
        <v>11</v>
      </c>
      <c r="B22" s="127">
        <v>1377</v>
      </c>
      <c r="C22" s="15">
        <v>1370</v>
      </c>
      <c r="D22" s="15">
        <f t="shared" si="0"/>
        <v>7</v>
      </c>
      <c r="E22" s="154">
        <v>68.569999999999993</v>
      </c>
    </row>
    <row r="23" spans="1:5" x14ac:dyDescent="0.2">
      <c r="A23" s="94" t="s">
        <v>22</v>
      </c>
      <c r="B23" s="127">
        <v>36</v>
      </c>
      <c r="C23" s="15">
        <v>36</v>
      </c>
      <c r="D23" s="15">
        <f t="shared" si="0"/>
        <v>0</v>
      </c>
      <c r="E23" s="154">
        <v>1.8285714285714287</v>
      </c>
    </row>
    <row r="24" spans="1:5" x14ac:dyDescent="0.2">
      <c r="A24" s="94" t="s">
        <v>12</v>
      </c>
      <c r="B24" s="127">
        <v>1172</v>
      </c>
      <c r="C24" s="15">
        <v>1160</v>
      </c>
      <c r="D24" s="15">
        <f t="shared" si="0"/>
        <v>12</v>
      </c>
      <c r="E24" s="154">
        <v>59.14</v>
      </c>
    </row>
    <row r="25" spans="1:5" x14ac:dyDescent="0.2">
      <c r="A25" s="94" t="s">
        <v>29</v>
      </c>
      <c r="B25" s="127">
        <v>60</v>
      </c>
      <c r="C25" s="15">
        <v>43</v>
      </c>
      <c r="D25" s="15">
        <f t="shared" si="0"/>
        <v>17</v>
      </c>
      <c r="E25" s="154">
        <v>2.1841269841269839</v>
      </c>
    </row>
    <row r="26" spans="1:5" x14ac:dyDescent="0.2">
      <c r="A26" s="94" t="s">
        <v>13</v>
      </c>
      <c r="B26" s="127">
        <v>1278</v>
      </c>
      <c r="C26" s="15">
        <v>1235</v>
      </c>
      <c r="D26" s="15">
        <f t="shared" si="0"/>
        <v>43</v>
      </c>
      <c r="E26" s="155">
        <v>64.27</v>
      </c>
    </row>
    <row r="27" spans="1:5" x14ac:dyDescent="0.2">
      <c r="A27" s="94" t="s">
        <v>18</v>
      </c>
      <c r="B27" s="127">
        <v>198</v>
      </c>
      <c r="C27" s="15">
        <v>189</v>
      </c>
      <c r="D27" s="15">
        <f t="shared" si="0"/>
        <v>9</v>
      </c>
      <c r="E27" s="154">
        <v>13</v>
      </c>
    </row>
    <row r="28" spans="1:5" x14ac:dyDescent="0.2">
      <c r="A28" s="94" t="s">
        <v>25</v>
      </c>
      <c r="B28" s="127">
        <v>25</v>
      </c>
      <c r="C28" s="15">
        <v>25</v>
      </c>
      <c r="D28" s="15">
        <f t="shared" si="0"/>
        <v>0</v>
      </c>
      <c r="E28" s="154">
        <v>1.2698412698412698</v>
      </c>
    </row>
    <row r="29" spans="1:5" x14ac:dyDescent="0.2">
      <c r="A29" s="94" t="s">
        <v>14</v>
      </c>
      <c r="B29" s="127">
        <v>1133</v>
      </c>
      <c r="C29" s="15">
        <v>1083</v>
      </c>
      <c r="D29" s="15">
        <f t="shared" si="0"/>
        <v>50</v>
      </c>
      <c r="E29" s="154">
        <v>55.87</v>
      </c>
    </row>
    <row r="30" spans="1:5" x14ac:dyDescent="0.2">
      <c r="A30" s="94" t="s">
        <v>20</v>
      </c>
      <c r="B30" s="127">
        <v>933</v>
      </c>
      <c r="C30" s="15">
        <v>938</v>
      </c>
      <c r="D30" s="15">
        <f t="shared" si="0"/>
        <v>-5</v>
      </c>
      <c r="E30" s="154">
        <v>47.644444444444446</v>
      </c>
    </row>
    <row r="31" spans="1:5" x14ac:dyDescent="0.2">
      <c r="A31" s="94" t="s">
        <v>15</v>
      </c>
      <c r="B31" s="127">
        <v>895</v>
      </c>
      <c r="C31" s="15">
        <v>845</v>
      </c>
      <c r="D31" s="15">
        <f t="shared" si="0"/>
        <v>50</v>
      </c>
      <c r="E31" s="154">
        <v>42.01</v>
      </c>
    </row>
    <row r="32" spans="1:5" x14ac:dyDescent="0.2">
      <c r="A32" s="94" t="s">
        <v>16</v>
      </c>
      <c r="B32" s="127">
        <v>867</v>
      </c>
      <c r="C32" s="15">
        <v>775</v>
      </c>
      <c r="D32" s="15">
        <f t="shared" si="0"/>
        <v>92</v>
      </c>
      <c r="E32" s="155">
        <v>41.23</v>
      </c>
    </row>
    <row r="33" spans="1:5" x14ac:dyDescent="0.2">
      <c r="A33" s="94" t="s">
        <v>30</v>
      </c>
      <c r="B33" s="127">
        <v>21502</v>
      </c>
      <c r="C33" s="15">
        <v>20751</v>
      </c>
      <c r="D33" s="15">
        <f t="shared" si="0"/>
        <v>751</v>
      </c>
      <c r="E33" s="154">
        <v>1072.6422723475355</v>
      </c>
    </row>
  </sheetData>
  <mergeCells count="1">
    <mergeCell ref="A1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15-16 MS Units 7-9-15</vt:lpstr>
      <vt:lpstr>Sheet3</vt:lpstr>
      <vt:lpstr>15-16 Master File 6-26-15</vt:lpstr>
      <vt:lpstr>Sheet2</vt:lpstr>
      <vt:lpstr>Test based on PRO Dec 15</vt:lpstr>
      <vt:lpstr>Sheet1</vt:lpstr>
      <vt:lpstr>7-15-15 Update</vt:lpstr>
      <vt:lpstr>8-3-15 Update</vt:lpstr>
      <vt:lpstr>'15-16 Master File 6-26-15'!Print_Area</vt:lpstr>
      <vt:lpstr>'15-16 MS Units 7-9-15'!Print_Area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Touchtonm</dc:creator>
  <cp:lastModifiedBy>user</cp:lastModifiedBy>
  <cp:lastPrinted>2015-07-09T12:03:02Z</cp:lastPrinted>
  <dcterms:created xsi:type="dcterms:W3CDTF">2008-09-29T14:19:28Z</dcterms:created>
  <dcterms:modified xsi:type="dcterms:W3CDTF">2015-08-16T21:16:35Z</dcterms:modified>
</cp:coreProperties>
</file>